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APN\8. Statutory\Bodies\General Assembly\2015\Final Exco docs\"/>
    </mc:Choice>
  </mc:AlternateContent>
  <bookViews>
    <workbookView xWindow="480" yWindow="45" windowWidth="15195" windowHeight="11505"/>
  </bookViews>
  <sheets>
    <sheet name="Overview" sheetId="1" r:id="rId1"/>
  </sheets>
  <calcPr calcId="152511"/>
</workbook>
</file>

<file path=xl/calcChain.xml><?xml version="1.0" encoding="utf-8"?>
<calcChain xmlns="http://schemas.openxmlformats.org/spreadsheetml/2006/main">
  <c r="C24" i="1" l="1"/>
  <c r="B24" i="1"/>
  <c r="C19" i="1"/>
  <c r="B19" i="1"/>
  <c r="C78" i="1"/>
  <c r="B78" i="1"/>
  <c r="D77" i="1"/>
  <c r="D76" i="1"/>
  <c r="D78" i="1" s="1"/>
  <c r="C277" i="1" l="1"/>
  <c r="B277" i="1"/>
  <c r="D368" i="1" l="1"/>
  <c r="D360" i="1"/>
  <c r="D361" i="1"/>
  <c r="D362" i="1"/>
  <c r="D363" i="1"/>
  <c r="D364" i="1"/>
  <c r="D365" i="1"/>
  <c r="D366" i="1"/>
  <c r="D367" i="1"/>
  <c r="D359" i="1"/>
  <c r="D348" i="1"/>
  <c r="D341" i="1"/>
  <c r="D342" i="1"/>
  <c r="D343" i="1"/>
  <c r="D344" i="1"/>
  <c r="D345" i="1"/>
  <c r="D346" i="1"/>
  <c r="D340" i="1"/>
  <c r="D339" i="1"/>
  <c r="D327" i="1"/>
  <c r="D322" i="1"/>
  <c r="D323" i="1"/>
  <c r="D324" i="1"/>
  <c r="D325" i="1"/>
  <c r="D326" i="1"/>
  <c r="D321" i="1"/>
  <c r="D320" i="1"/>
  <c r="D310" i="1"/>
  <c r="D311" i="1"/>
  <c r="D312" i="1"/>
  <c r="D309" i="1"/>
  <c r="D308" i="1"/>
  <c r="D298" i="1"/>
  <c r="D293" i="1"/>
  <c r="D294" i="1"/>
  <c r="D295" i="1"/>
  <c r="D296" i="1"/>
  <c r="D297" i="1"/>
  <c r="D292" i="1"/>
  <c r="D291" i="1"/>
  <c r="D285" i="1"/>
  <c r="D284" i="1"/>
  <c r="D280" i="1"/>
  <c r="D276" i="1"/>
  <c r="D273" i="1"/>
  <c r="D274" i="1"/>
  <c r="D275" i="1"/>
  <c r="D272" i="1"/>
  <c r="D271" i="1"/>
  <c r="D333" i="1"/>
  <c r="D277" i="1" l="1"/>
  <c r="C18" i="1"/>
  <c r="D18" i="1"/>
  <c r="C12" i="1"/>
  <c r="C23" i="1"/>
  <c r="B23" i="1"/>
  <c r="B18" i="1"/>
  <c r="B13" i="1"/>
  <c r="B12" i="1"/>
  <c r="D260" i="1"/>
  <c r="D259" i="1"/>
  <c r="D258" i="1"/>
  <c r="D254" i="1"/>
  <c r="D253" i="1"/>
  <c r="D252" i="1"/>
  <c r="C243" i="1"/>
  <c r="D243" i="1" s="1"/>
  <c r="D244" i="1"/>
  <c r="D242" i="1"/>
  <c r="D241" i="1"/>
  <c r="D235" i="1"/>
  <c r="D234" i="1"/>
  <c r="D233" i="1"/>
  <c r="D232" i="1"/>
  <c r="D226" i="1"/>
  <c r="D225" i="1"/>
  <c r="D219" i="1"/>
  <c r="D213" i="1"/>
  <c r="D212" i="1"/>
  <c r="D211" i="1"/>
  <c r="D210" i="1"/>
  <c r="D206" i="1"/>
  <c r="D205" i="1"/>
  <c r="D204" i="1"/>
  <c r="D203" i="1"/>
  <c r="D195" i="1"/>
  <c r="D194" i="1"/>
  <c r="D193" i="1"/>
  <c r="D189" i="1"/>
  <c r="D188" i="1"/>
  <c r="D187" i="1"/>
  <c r="D183" i="1"/>
  <c r="D182" i="1"/>
  <c r="D181" i="1"/>
  <c r="D177" i="1"/>
  <c r="D176" i="1"/>
  <c r="D175" i="1"/>
  <c r="D171" i="1"/>
  <c r="D170" i="1"/>
  <c r="D169" i="1"/>
  <c r="D165" i="1"/>
  <c r="D164" i="1"/>
  <c r="D163" i="1"/>
  <c r="D155" i="1"/>
  <c r="D154" i="1"/>
  <c r="D153" i="1"/>
  <c r="D152" i="1"/>
  <c r="D148" i="1"/>
  <c r="D147" i="1"/>
  <c r="D146" i="1"/>
  <c r="D145" i="1"/>
  <c r="D141" i="1"/>
  <c r="D140" i="1"/>
  <c r="D139" i="1"/>
  <c r="D138" i="1"/>
  <c r="D128" i="1"/>
  <c r="D129" i="1"/>
  <c r="D130" i="1"/>
  <c r="D127" i="1"/>
  <c r="D121" i="1"/>
  <c r="D120" i="1"/>
  <c r="D119" i="1"/>
  <c r="D19" i="1" s="1"/>
  <c r="D118" i="1"/>
  <c r="D117" i="1"/>
  <c r="D116" i="1"/>
  <c r="D108" i="1"/>
  <c r="D107" i="1"/>
  <c r="D106" i="1"/>
  <c r="D105" i="1"/>
  <c r="D104" i="1"/>
  <c r="D103" i="1"/>
  <c r="D99" i="1"/>
  <c r="D98" i="1"/>
  <c r="D97" i="1"/>
  <c r="D96" i="1"/>
  <c r="D95" i="1"/>
  <c r="D94" i="1"/>
  <c r="D86" i="1"/>
  <c r="D87" i="1"/>
  <c r="D88" i="1"/>
  <c r="D89" i="1"/>
  <c r="D90" i="1"/>
  <c r="D85" i="1"/>
  <c r="D64" i="1"/>
  <c r="D75" i="1"/>
  <c r="D74" i="1"/>
  <c r="D70" i="1"/>
  <c r="D69" i="1"/>
  <c r="D53" i="1"/>
  <c r="D49" i="1"/>
  <c r="D48" i="1"/>
  <c r="D47" i="1"/>
  <c r="D38" i="1"/>
  <c r="D39" i="1"/>
  <c r="D40" i="1"/>
  <c r="D41" i="1"/>
  <c r="D42" i="1"/>
  <c r="D43" i="1"/>
  <c r="D37" i="1"/>
  <c r="D33" i="1"/>
  <c r="D24" i="1" l="1"/>
  <c r="D12" i="1"/>
  <c r="D23" i="1"/>
  <c r="D334" i="1"/>
  <c r="D25" i="1" s="1"/>
  <c r="D328" i="1"/>
  <c r="D22" i="1" s="1"/>
  <c r="D313" i="1"/>
  <c r="D15" i="1" s="1"/>
  <c r="D299" i="1"/>
  <c r="D286" i="1"/>
  <c r="D281" i="1"/>
  <c r="D16" i="1" s="1"/>
  <c r="D261" i="1"/>
  <c r="D255" i="1"/>
  <c r="D245" i="1"/>
  <c r="D227" i="1"/>
  <c r="D220" i="1"/>
  <c r="D214" i="1"/>
  <c r="D207" i="1"/>
  <c r="D196" i="1"/>
  <c r="D190" i="1"/>
  <c r="D184" i="1"/>
  <c r="D178" i="1"/>
  <c r="D172" i="1"/>
  <c r="D166" i="1"/>
  <c r="D156" i="1"/>
  <c r="D149" i="1"/>
  <c r="D142" i="1"/>
  <c r="D131" i="1"/>
  <c r="D122" i="1"/>
  <c r="D109" i="1"/>
  <c r="D100" i="1"/>
  <c r="D91" i="1"/>
  <c r="D71" i="1"/>
  <c r="D50" i="1"/>
  <c r="D8" i="1" s="1"/>
  <c r="D44" i="1"/>
  <c r="D7" i="1" s="1"/>
  <c r="D34" i="1"/>
  <c r="D6" i="1" s="1"/>
  <c r="D17" i="1"/>
  <c r="D10" i="1"/>
  <c r="D20" i="1" l="1"/>
  <c r="D14" i="1" s="1"/>
  <c r="D301" i="1"/>
  <c r="D5" i="1"/>
  <c r="D315" i="1"/>
  <c r="D55" i="1"/>
  <c r="D236" i="1"/>
  <c r="C227" i="1"/>
  <c r="B227" i="1"/>
  <c r="C220" i="1"/>
  <c r="B220" i="1"/>
  <c r="C65" i="1"/>
  <c r="D358" i="1"/>
  <c r="D369" i="1" s="1"/>
  <c r="C13" i="1" l="1"/>
  <c r="D65" i="1"/>
  <c r="C347" i="1"/>
  <c r="D347" i="1" s="1"/>
  <c r="D349" i="1" s="1"/>
  <c r="D26" i="1" l="1"/>
  <c r="D21" i="1" s="1"/>
  <c r="D351" i="1"/>
  <c r="D13" i="1"/>
  <c r="D11" i="1" s="1"/>
  <c r="D66" i="1"/>
  <c r="D266" i="1" s="1"/>
  <c r="D353" i="1" s="1"/>
  <c r="C17" i="1"/>
  <c r="C10" i="1"/>
  <c r="B10" i="1"/>
  <c r="C369" i="1"/>
  <c r="B369" i="1"/>
  <c r="C349" i="1"/>
  <c r="C26" i="1" s="1"/>
  <c r="B349" i="1"/>
  <c r="B26" i="1" s="1"/>
  <c r="C334" i="1"/>
  <c r="C25" i="1" s="1"/>
  <c r="B334" i="1"/>
  <c r="B25" i="1" s="1"/>
  <c r="C328" i="1"/>
  <c r="C22" i="1" s="1"/>
  <c r="B328" i="1"/>
  <c r="B22" i="1" s="1"/>
  <c r="C313" i="1"/>
  <c r="C315" i="1" s="1"/>
  <c r="B313" i="1"/>
  <c r="B315" i="1" s="1"/>
  <c r="C299" i="1"/>
  <c r="B299" i="1"/>
  <c r="C286" i="1"/>
  <c r="B286" i="1"/>
  <c r="B20" i="1" s="1"/>
  <c r="C281" i="1"/>
  <c r="C16" i="1" s="1"/>
  <c r="B281" i="1"/>
  <c r="B16" i="1" s="1"/>
  <c r="C261" i="1"/>
  <c r="B261" i="1"/>
  <c r="C255" i="1"/>
  <c r="B255" i="1"/>
  <c r="C245" i="1"/>
  <c r="B245" i="1"/>
  <c r="C236" i="1"/>
  <c r="B236" i="1"/>
  <c r="C214" i="1"/>
  <c r="B214" i="1"/>
  <c r="C207" i="1"/>
  <c r="B207" i="1"/>
  <c r="C196" i="1"/>
  <c r="B196" i="1"/>
  <c r="C190" i="1"/>
  <c r="B190" i="1"/>
  <c r="C184" i="1"/>
  <c r="B184" i="1"/>
  <c r="C178" i="1"/>
  <c r="B178" i="1"/>
  <c r="C172" i="1"/>
  <c r="B172" i="1"/>
  <c r="C166" i="1"/>
  <c r="B166" i="1"/>
  <c r="C156" i="1"/>
  <c r="B156" i="1"/>
  <c r="C149" i="1"/>
  <c r="B149" i="1"/>
  <c r="C142" i="1"/>
  <c r="B142" i="1"/>
  <c r="C131" i="1"/>
  <c r="B131" i="1"/>
  <c r="C122" i="1"/>
  <c r="C109" i="1"/>
  <c r="B109" i="1"/>
  <c r="C100" i="1"/>
  <c r="B100" i="1"/>
  <c r="C91" i="1"/>
  <c r="B91" i="1"/>
  <c r="C71" i="1"/>
  <c r="B71" i="1"/>
  <c r="C66" i="1"/>
  <c r="B66" i="1"/>
  <c r="C50" i="1"/>
  <c r="C8" i="1" s="1"/>
  <c r="B50" i="1"/>
  <c r="B8" i="1" s="1"/>
  <c r="C44" i="1"/>
  <c r="C7" i="1" s="1"/>
  <c r="B44" i="1"/>
  <c r="B7" i="1" s="1"/>
  <c r="C34" i="1"/>
  <c r="B34" i="1"/>
  <c r="B6" i="1" s="1"/>
  <c r="D27" i="1" l="1"/>
  <c r="C20" i="1"/>
  <c r="C266" i="1"/>
  <c r="B122" i="1"/>
  <c r="B266" i="1" s="1"/>
  <c r="B15" i="1"/>
  <c r="C15" i="1"/>
  <c r="C55" i="1"/>
  <c r="C301" i="1"/>
  <c r="C351" i="1"/>
  <c r="B351" i="1"/>
  <c r="B55" i="1"/>
  <c r="B301" i="1"/>
  <c r="C6" i="1"/>
  <c r="C353" i="1" l="1"/>
  <c r="B353" i="1"/>
  <c r="B17" i="1"/>
  <c r="C5" i="1" l="1"/>
  <c r="B5" i="1"/>
  <c r="B21" i="1"/>
  <c r="C11" i="1"/>
  <c r="B14" i="1"/>
  <c r="B11" i="1"/>
  <c r="C14" i="1" l="1"/>
  <c r="C21" i="1"/>
  <c r="B27" i="1"/>
  <c r="C27" i="1" l="1"/>
</calcChain>
</file>

<file path=xl/sharedStrings.xml><?xml version="1.0" encoding="utf-8"?>
<sst xmlns="http://schemas.openxmlformats.org/spreadsheetml/2006/main" count="481" uniqueCount="200">
  <si>
    <t>Name</t>
  </si>
  <si>
    <t>Management</t>
  </si>
  <si>
    <t>Total cost Management</t>
  </si>
  <si>
    <t>Administration</t>
  </si>
  <si>
    <t>Secretarial costs</t>
  </si>
  <si>
    <t>Other staff</t>
  </si>
  <si>
    <t>TOTAL STAFF COST</t>
  </si>
  <si>
    <t>Type of Event</t>
  </si>
  <si>
    <t>Location</t>
  </si>
  <si>
    <t>Provisional dates</t>
  </si>
  <si>
    <t>Executive Committee</t>
  </si>
  <si>
    <t>General Assembly</t>
  </si>
  <si>
    <t>PPOV</t>
  </si>
  <si>
    <t>Missions Staff</t>
  </si>
  <si>
    <t>REP</t>
  </si>
  <si>
    <t>All over</t>
  </si>
  <si>
    <t>Enlargement travels</t>
  </si>
  <si>
    <t>Mailings</t>
  </si>
  <si>
    <t>Hire of interpreting booths</t>
  </si>
  <si>
    <t>Photocopies</t>
  </si>
  <si>
    <t>Electricity</t>
  </si>
  <si>
    <t>Cleaning</t>
  </si>
  <si>
    <t>Postage</t>
  </si>
  <si>
    <t>Insurances</t>
  </si>
  <si>
    <t>Hire of rooms</t>
  </si>
  <si>
    <t>Audits</t>
  </si>
  <si>
    <t>SUMMARY PAGE OF THE PROVISIONAL BUDGET IN EURO</t>
  </si>
  <si>
    <t>Heading 1 Staff =</t>
  </si>
  <si>
    <t xml:space="preserve">Administration </t>
  </si>
  <si>
    <t>Accounting</t>
  </si>
  <si>
    <t>Heading 2 Travel</t>
  </si>
  <si>
    <t>Travel</t>
  </si>
  <si>
    <t>Accomodation and subsistence cost</t>
  </si>
  <si>
    <t>Heading 3 Services =</t>
  </si>
  <si>
    <t>Information and dissemination cost</t>
  </si>
  <si>
    <t>Translations costs</t>
  </si>
  <si>
    <t>Specific project evaluation</t>
  </si>
  <si>
    <t>Reproductions and publications</t>
  </si>
  <si>
    <t>Interpretation</t>
  </si>
  <si>
    <t>Other services</t>
  </si>
  <si>
    <t>Heading 4 Administration =</t>
  </si>
  <si>
    <t>Rent of equipment or depreciation of new equipment</t>
  </si>
  <si>
    <t>Other administrative costs</t>
  </si>
  <si>
    <t>Brussels</t>
  </si>
  <si>
    <t>Total</t>
  </si>
  <si>
    <t>ENLARGEMENT</t>
  </si>
  <si>
    <t>Budgeted</t>
  </si>
  <si>
    <t>Stagiaire (15 days)</t>
  </si>
  <si>
    <t>Total cost Administration</t>
  </si>
  <si>
    <t>Total Secretarial costs</t>
  </si>
  <si>
    <t>GA</t>
  </si>
  <si>
    <t>PPOV 1</t>
  </si>
  <si>
    <t>CB 1</t>
  </si>
  <si>
    <t>Capacity Building</t>
  </si>
  <si>
    <t>Task Force 6</t>
  </si>
  <si>
    <t>Developing participation of PEP in EAPN</t>
  </si>
  <si>
    <t>NRP/CSR Reports EAPN</t>
  </si>
  <si>
    <t>STAFF</t>
  </si>
  <si>
    <t>LIST OF EVENTS</t>
  </si>
  <si>
    <t>BUREAU</t>
  </si>
  <si>
    <t>Bureau 1</t>
  </si>
  <si>
    <t>Subsistence</t>
  </si>
  <si>
    <t>Catering</t>
  </si>
  <si>
    <t>Totals</t>
  </si>
  <si>
    <t>Bureau 2</t>
  </si>
  <si>
    <t>Bureau 3</t>
  </si>
  <si>
    <t>Hire rooms</t>
  </si>
  <si>
    <t>EXECUTIVE COMMITTEE</t>
  </si>
  <si>
    <t>Exco 1</t>
  </si>
  <si>
    <t>Interpretation Equipment</t>
  </si>
  <si>
    <t>GENERAL ASSEMBLY</t>
  </si>
  <si>
    <t>ENL</t>
  </si>
  <si>
    <t>EUROPE INCLUSION STRATEGY GROUP</t>
  </si>
  <si>
    <t>EUIS 1</t>
  </si>
  <si>
    <t>EUIS 2</t>
  </si>
  <si>
    <t>TASK FORCES</t>
  </si>
  <si>
    <t>TF 1</t>
  </si>
  <si>
    <t>TF 2</t>
  </si>
  <si>
    <t>TF 3</t>
  </si>
  <si>
    <t>TF 4</t>
  </si>
  <si>
    <t>TF 5</t>
  </si>
  <si>
    <t>TF 6</t>
  </si>
  <si>
    <t>CAPACITY BUILDING</t>
  </si>
  <si>
    <t>REPRESENTATION TRAVELS</t>
  </si>
  <si>
    <t>COORDINATION PEOPLE EXPERIENCING POVERTY</t>
  </si>
  <si>
    <t>TOTAL MEETINGS COST</t>
  </si>
  <si>
    <t>CONTRACTS WITH NATIONAL NETWORKS</t>
  </si>
  <si>
    <t>Translations EAPN</t>
  </si>
  <si>
    <t>Translations</t>
  </si>
  <si>
    <t>EU 2020</t>
  </si>
  <si>
    <t>EXTERNAL EXPERTS</t>
  </si>
  <si>
    <t>Expertise members</t>
  </si>
  <si>
    <t>Campaigns and promotional material</t>
  </si>
  <si>
    <t>Staff Development Days</t>
  </si>
  <si>
    <t>Staff Development of Personal Skills</t>
  </si>
  <si>
    <t>TOTAL EXPERTS COST</t>
  </si>
  <si>
    <t>INFORMATION AND DISSEMINATION</t>
  </si>
  <si>
    <t>Folders/Posters/Campaign material</t>
  </si>
  <si>
    <t>Website/Social Media</t>
  </si>
  <si>
    <t>Subscriptions</t>
  </si>
  <si>
    <t>EQUIPMENT COST/DEPRECIATION</t>
  </si>
  <si>
    <t>Rent Photocopier/Printer</t>
  </si>
  <si>
    <t>Rent Payment System</t>
  </si>
  <si>
    <t>Update Accounting System</t>
  </si>
  <si>
    <t>Purchase Laptops</t>
  </si>
  <si>
    <t>Purchase Desktops</t>
  </si>
  <si>
    <t>Purchase Software</t>
  </si>
  <si>
    <t>Purchase Phone</t>
  </si>
  <si>
    <t>Purchase New Licences</t>
  </si>
  <si>
    <t>AUDITS</t>
  </si>
  <si>
    <t>External Audits</t>
  </si>
  <si>
    <t>GENERAL OFFICE COSTS</t>
  </si>
  <si>
    <t>Rent Office + charges</t>
  </si>
  <si>
    <t>Technical Support</t>
  </si>
  <si>
    <t>Telephone and informatics</t>
  </si>
  <si>
    <t>Office Supplies</t>
  </si>
  <si>
    <t>Bank Charges</t>
  </si>
  <si>
    <t>MEETINGS</t>
  </si>
  <si>
    <t xml:space="preserve">NOTES: </t>
  </si>
  <si>
    <t>Exco 3</t>
  </si>
  <si>
    <t>Members contribution</t>
  </si>
  <si>
    <t>Contracts Networks</t>
  </si>
  <si>
    <t xml:space="preserve">Representation costs </t>
  </si>
  <si>
    <t>Co-funding travels</t>
  </si>
  <si>
    <t>Donations</t>
  </si>
  <si>
    <t>CO-FINANCING</t>
  </si>
  <si>
    <t>Exco 2 (SEE GA + Strategic Congress)</t>
  </si>
  <si>
    <t>EUIS 3</t>
  </si>
  <si>
    <t>CB 2</t>
  </si>
  <si>
    <t>TR 1</t>
  </si>
  <si>
    <t>Expert Accountant</t>
  </si>
  <si>
    <t>Strategic Congress</t>
  </si>
  <si>
    <t>People Experiencing Poverty</t>
  </si>
  <si>
    <t>Outside Brussels</t>
  </si>
  <si>
    <t>Executive Committee 1</t>
  </si>
  <si>
    <t>Executive Committee 2</t>
  </si>
  <si>
    <t>Executive Committee 3</t>
  </si>
  <si>
    <t>Europe Inclusion Strategy Group 1</t>
  </si>
  <si>
    <t>Europe Inclusion Strategy Group 2</t>
  </si>
  <si>
    <t>Europe Inclusion Strategy Group 3</t>
  </si>
  <si>
    <t xml:space="preserve">Task Force 1 </t>
  </si>
  <si>
    <t>Task Force 2</t>
  </si>
  <si>
    <t xml:space="preserve">Task Force 3 </t>
  </si>
  <si>
    <t xml:space="preserve">Task Force 4 </t>
  </si>
  <si>
    <t xml:space="preserve">Task Force 5 </t>
  </si>
  <si>
    <t>Capacity Building 2</t>
  </si>
  <si>
    <t>Capacity Building 1</t>
  </si>
  <si>
    <t>Training 1</t>
  </si>
  <si>
    <t>Training 2</t>
  </si>
  <si>
    <t>Budget for the period 01/01/2015 - 31/12/2015</t>
  </si>
  <si>
    <t>TRAININGS (MEMBERSHIP DEVELOPMENT)</t>
  </si>
  <si>
    <t>TOTAL</t>
  </si>
  <si>
    <t>EUROPEAN ORGANIZATIONS</t>
  </si>
  <si>
    <t>EOS1</t>
  </si>
  <si>
    <t>STE1</t>
  </si>
  <si>
    <t>STEERING GROUP EUIS</t>
  </si>
  <si>
    <t>TOTAL COST</t>
  </si>
  <si>
    <t>Estimation</t>
  </si>
  <si>
    <t>Result</t>
  </si>
  <si>
    <t>Barbara Helfferich (200 days/225 days cost)</t>
  </si>
  <si>
    <t>Nellie Epinat (180 days/180 days cost)</t>
  </si>
  <si>
    <t>Tatiana Basarab (180 days/20 days cost)</t>
  </si>
  <si>
    <t>Magda Tancau (0 days/169 days cost)</t>
  </si>
  <si>
    <t>Sian Jones (180 days/225 days cost)</t>
  </si>
  <si>
    <t>Amana De Sousa Ferro (135 days/180 days cost)</t>
  </si>
  <si>
    <t>Fintan Farrell (90 days/170 days cost)</t>
  </si>
  <si>
    <t>Alicia Gomez Campos (0 days/112 days cost)</t>
  </si>
  <si>
    <t>Sigrid Dahmen (131 days/131 days cost)</t>
  </si>
  <si>
    <t>Philippe Lemmens (225 days/225 days cost)</t>
  </si>
  <si>
    <t>Rebecca Lee (225 days/113 days cost)</t>
  </si>
  <si>
    <t>Reproduction/Publication</t>
  </si>
  <si>
    <t>Coordinators to support the PEP and linking to EU meetings</t>
  </si>
  <si>
    <t>Hire Rooms</t>
  </si>
  <si>
    <t>EU 2020 - 6 Pilots</t>
  </si>
  <si>
    <t>EU 2020 - 25 Work on EUIS/Small Pilots</t>
  </si>
  <si>
    <t>21-22</t>
  </si>
  <si>
    <t>January</t>
  </si>
  <si>
    <t>25-26</t>
  </si>
  <si>
    <t>May</t>
  </si>
  <si>
    <t>13-14</t>
  </si>
  <si>
    <t>March</t>
  </si>
  <si>
    <t>2</t>
  </si>
  <si>
    <t>July</t>
  </si>
  <si>
    <t>Bilbao, Spain</t>
  </si>
  <si>
    <t>6-7</t>
  </si>
  <si>
    <t>February</t>
  </si>
  <si>
    <t>Poverty Coordination 1</t>
  </si>
  <si>
    <t>Vienna, Austria</t>
  </si>
  <si>
    <t>20-21</t>
  </si>
  <si>
    <t>27</t>
  </si>
  <si>
    <t>13</t>
  </si>
  <si>
    <t>14</t>
  </si>
  <si>
    <t>2 corrections: salary 3 days/week + 10000 Euro for POV</t>
  </si>
  <si>
    <t>Minimum spending</t>
  </si>
  <si>
    <t>same meeting as 1st</t>
  </si>
  <si>
    <t>cancelled</t>
  </si>
  <si>
    <t>reduced spending</t>
  </si>
  <si>
    <t>Consultancy CB</t>
  </si>
  <si>
    <t>Consultancy EXCO</t>
  </si>
  <si>
    <t>Consultancy TF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</si>
</sst>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3" fillId="0" borderId="0" xfId="0" applyFont="1"/>
    <xf numFmtId="4" fontId="3" fillId="0" borderId="0" xfId="0" applyNumberFormat="1" applyFont="1"/>
    <xf numFmtId="0" fontId="4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vertical="center" wrapText="1"/>
    </xf>
    <xf numFmtId="0" fontId="6" fillId="0" borderId="15" xfId="0" applyFont="1" applyFill="1" applyBorder="1" applyAlignment="1" applyProtection="1"/>
    <xf numFmtId="0" fontId="6" fillId="0" borderId="19" xfId="0" applyFont="1" applyFill="1" applyBorder="1" applyAlignment="1" applyProtection="1">
      <protection locked="0"/>
    </xf>
    <xf numFmtId="0" fontId="6" fillId="0" borderId="21" xfId="0" applyFont="1" applyFill="1" applyBorder="1" applyAlignment="1" applyProtection="1"/>
    <xf numFmtId="0" fontId="6" fillId="0" borderId="21" xfId="0" applyFont="1" applyFill="1" applyBorder="1" applyAlignment="1" applyProtection="1">
      <protection locked="0"/>
    </xf>
    <xf numFmtId="0" fontId="6" fillId="0" borderId="15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/>
    <xf numFmtId="0" fontId="0" fillId="0" borderId="2" xfId="0" applyBorder="1"/>
    <xf numFmtId="0" fontId="7" fillId="0" borderId="1" xfId="0" applyFont="1" applyBorder="1"/>
    <xf numFmtId="4" fontId="6" fillId="0" borderId="14" xfId="0" applyNumberFormat="1" applyFont="1" applyFill="1" applyBorder="1" applyAlignment="1" applyProtection="1"/>
    <xf numFmtId="4" fontId="6" fillId="0" borderId="14" xfId="0" applyNumberFormat="1" applyFont="1" applyFill="1" applyBorder="1" applyAlignment="1" applyProtection="1">
      <protection locked="0"/>
    </xf>
    <xf numFmtId="4" fontId="7" fillId="0" borderId="15" xfId="0" applyNumberFormat="1" applyFont="1" applyFill="1" applyBorder="1" applyAlignment="1" applyProtection="1"/>
    <xf numFmtId="4" fontId="7" fillId="0" borderId="19" xfId="0" applyNumberFormat="1" applyFont="1" applyFill="1" applyBorder="1" applyAlignment="1" applyProtection="1"/>
    <xf numFmtId="4" fontId="7" fillId="0" borderId="14" xfId="0" applyNumberFormat="1" applyFont="1" applyFill="1" applyBorder="1" applyAlignment="1" applyProtection="1"/>
    <xf numFmtId="4" fontId="7" fillId="0" borderId="7" xfId="0" applyNumberFormat="1" applyFont="1" applyFill="1" applyBorder="1" applyAlignment="1" applyProtection="1"/>
    <xf numFmtId="4" fontId="6" fillId="0" borderId="15" xfId="0" applyNumberFormat="1" applyFont="1" applyFill="1" applyBorder="1" applyAlignment="1">
      <alignment vertical="center" wrapText="1"/>
    </xf>
    <xf numFmtId="4" fontId="6" fillId="0" borderId="19" xfId="0" applyNumberFormat="1" applyFont="1" applyFill="1" applyBorder="1" applyAlignment="1" applyProtection="1">
      <protection locked="0"/>
    </xf>
    <xf numFmtId="4" fontId="6" fillId="0" borderId="21" xfId="0" applyNumberFormat="1" applyFont="1" applyFill="1" applyBorder="1" applyAlignment="1">
      <alignment vertical="center" wrapText="1"/>
    </xf>
    <xf numFmtId="4" fontId="6" fillId="0" borderId="18" xfId="0" applyNumberFormat="1" applyFont="1" applyFill="1" applyBorder="1" applyAlignment="1" applyProtection="1">
      <protection locked="0"/>
    </xf>
    <xf numFmtId="4" fontId="7" fillId="0" borderId="21" xfId="0" applyNumberFormat="1" applyFont="1" applyFill="1" applyBorder="1" applyAlignment="1" applyProtection="1"/>
    <xf numFmtId="4" fontId="7" fillId="0" borderId="18" xfId="0" applyNumberFormat="1" applyFont="1" applyFill="1" applyBorder="1" applyAlignment="1" applyProtection="1"/>
    <xf numFmtId="4" fontId="6" fillId="0" borderId="17" xfId="0" applyNumberFormat="1" applyFont="1" applyFill="1" applyBorder="1" applyAlignment="1" applyProtection="1"/>
    <xf numFmtId="4" fontId="6" fillId="0" borderId="20" xfId="0" applyNumberFormat="1" applyFont="1" applyFill="1" applyBorder="1" applyAlignment="1" applyProtection="1">
      <protection locked="0"/>
    </xf>
    <xf numFmtId="4" fontId="7" fillId="0" borderId="20" xfId="0" applyNumberFormat="1" applyFont="1" applyFill="1" applyBorder="1" applyAlignment="1" applyProtection="1"/>
    <xf numFmtId="4" fontId="7" fillId="0" borderId="17" xfId="0" applyNumberFormat="1" applyFont="1" applyFill="1" applyBorder="1" applyAlignment="1" applyProtection="1"/>
    <xf numFmtId="4" fontId="7" fillId="0" borderId="15" xfId="0" applyNumberFormat="1" applyFont="1" applyFill="1" applyBorder="1" applyAlignment="1" applyProtection="1">
      <alignment vertical="center"/>
    </xf>
    <xf numFmtId="4" fontId="7" fillId="0" borderId="19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protection locked="0"/>
    </xf>
    <xf numFmtId="4" fontId="4" fillId="0" borderId="8" xfId="0" applyNumberFormat="1" applyFont="1" applyFill="1" applyBorder="1" applyAlignment="1" applyProtection="1"/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26" xfId="0" applyFont="1" applyFill="1" applyBorder="1" applyAlignment="1" applyProtection="1">
      <alignment vertical="center" wrapText="1"/>
      <protection locked="0"/>
    </xf>
    <xf numFmtId="4" fontId="6" fillId="0" borderId="16" xfId="0" applyNumberFormat="1" applyFont="1" applyFill="1" applyBorder="1" applyAlignment="1">
      <alignment vertical="center" wrapText="1"/>
    </xf>
    <xf numFmtId="4" fontId="6" fillId="0" borderId="25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 applyProtection="1">
      <alignment vertical="center" wrapText="1"/>
      <protection locked="0"/>
    </xf>
    <xf numFmtId="4" fontId="6" fillId="0" borderId="19" xfId="0" applyNumberFormat="1" applyFont="1" applyFill="1" applyBorder="1" applyAlignment="1">
      <alignment vertical="center" wrapText="1"/>
    </xf>
    <xf numFmtId="4" fontId="7" fillId="0" borderId="8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 applyProtection="1">
      <alignment vertical="center" wrapText="1"/>
      <protection locked="0"/>
    </xf>
    <xf numFmtId="4" fontId="6" fillId="0" borderId="14" xfId="0" applyNumberFormat="1" applyFont="1" applyFill="1" applyBorder="1" applyAlignment="1">
      <alignment vertical="center" wrapText="1"/>
    </xf>
    <xf numFmtId="4" fontId="6" fillId="0" borderId="7" xfId="0" applyNumberFormat="1" applyFont="1" applyFill="1" applyBorder="1" applyAlignment="1">
      <alignment vertical="center" wrapText="1"/>
    </xf>
    <xf numFmtId="4" fontId="6" fillId="0" borderId="27" xfId="0" applyNumberFormat="1" applyFont="1" applyFill="1" applyBorder="1" applyAlignment="1">
      <alignment vertical="center" wrapText="1"/>
    </xf>
    <xf numFmtId="0" fontId="2" fillId="0" borderId="3" xfId="0" applyFont="1" applyBorder="1"/>
    <xf numFmtId="0" fontId="2" fillId="0" borderId="2" xfId="0" applyFont="1" applyFill="1" applyBorder="1"/>
    <xf numFmtId="4" fontId="6" fillId="0" borderId="18" xfId="0" applyNumberFormat="1" applyFont="1" applyFill="1" applyBorder="1" applyAlignment="1">
      <alignment vertical="center" wrapText="1"/>
    </xf>
    <xf numFmtId="0" fontId="4" fillId="0" borderId="22" xfId="0" applyFont="1" applyFill="1" applyBorder="1" applyAlignment="1" applyProtection="1">
      <alignment vertical="center" wrapText="1"/>
      <protection locked="0"/>
    </xf>
    <xf numFmtId="4" fontId="7" fillId="0" borderId="0" xfId="0" applyNumberFormat="1" applyFont="1" applyFill="1" applyBorder="1" applyAlignment="1">
      <alignment vertical="center" wrapText="1"/>
    </xf>
    <xf numFmtId="4" fontId="5" fillId="0" borderId="8" xfId="0" applyNumberFormat="1" applyFont="1" applyFill="1" applyBorder="1" applyAlignment="1" applyProtection="1"/>
    <xf numFmtId="0" fontId="5" fillId="0" borderId="1" xfId="0" applyFont="1" applyFill="1" applyBorder="1" applyAlignment="1" applyProtection="1">
      <alignment wrapText="1"/>
      <protection locked="0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7" fillId="0" borderId="0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4" fillId="0" borderId="28" xfId="0" applyFont="1" applyFill="1" applyBorder="1" applyAlignment="1" applyProtection="1">
      <alignment vertical="center" wrapText="1"/>
      <protection locked="0"/>
    </xf>
    <xf numFmtId="4" fontId="6" fillId="0" borderId="29" xfId="0" applyNumberFormat="1" applyFont="1" applyFill="1" applyBorder="1" applyAlignment="1">
      <alignment vertical="center" wrapText="1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30" xfId="0" applyFont="1" applyFill="1" applyBorder="1" applyAlignment="1" applyProtection="1">
      <alignment vertical="center" wrapText="1"/>
      <protection locked="0"/>
    </xf>
    <xf numFmtId="49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vertical="center" wrapText="1"/>
      <protection locked="0"/>
    </xf>
    <xf numFmtId="0" fontId="6" fillId="0" borderId="32" xfId="0" applyFont="1" applyFill="1" applyBorder="1" applyAlignment="1" applyProtection="1">
      <alignment vertical="center" wrapText="1"/>
      <protection locked="0"/>
    </xf>
    <xf numFmtId="49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/>
    <xf numFmtId="0" fontId="7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vertical="center" wrapText="1"/>
    </xf>
    <xf numFmtId="0" fontId="6" fillId="0" borderId="1" xfId="0" applyFont="1" applyFill="1" applyBorder="1"/>
    <xf numFmtId="0" fontId="7" fillId="0" borderId="3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4" fontId="7" fillId="0" borderId="8" xfId="0" applyNumberFormat="1" applyFont="1" applyFill="1" applyBorder="1" applyAlignment="1" applyProtection="1">
      <alignment horizontal="right"/>
    </xf>
    <xf numFmtId="4" fontId="6" fillId="0" borderId="15" xfId="0" applyNumberFormat="1" applyFont="1" applyFill="1" applyBorder="1" applyProtection="1"/>
    <xf numFmtId="4" fontId="6" fillId="0" borderId="17" xfId="0" applyNumberFormat="1" applyFont="1" applyFill="1" applyBorder="1" applyProtection="1"/>
    <xf numFmtId="4" fontId="7" fillId="0" borderId="2" xfId="0" applyNumberFormat="1" applyFont="1" applyFill="1" applyBorder="1" applyAlignment="1" applyProtection="1">
      <alignment horizontal="right"/>
    </xf>
    <xf numFmtId="4" fontId="6" fillId="0" borderId="15" xfId="0" applyNumberFormat="1" applyFont="1" applyFill="1" applyBorder="1" applyAlignment="1" applyProtection="1">
      <alignment horizontal="right"/>
    </xf>
    <xf numFmtId="4" fontId="6" fillId="0" borderId="17" xfId="0" applyNumberFormat="1" applyFont="1" applyFill="1" applyBorder="1" applyAlignment="1" applyProtection="1">
      <alignment horizontal="right"/>
    </xf>
    <xf numFmtId="4" fontId="6" fillId="0" borderId="16" xfId="0" applyNumberFormat="1" applyFont="1" applyFill="1" applyBorder="1" applyProtection="1"/>
    <xf numFmtId="4" fontId="6" fillId="0" borderId="21" xfId="0" applyNumberFormat="1" applyFont="1" applyFill="1" applyBorder="1" applyProtection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protection locked="0"/>
    </xf>
    <xf numFmtId="0" fontId="9" fillId="0" borderId="4" xfId="0" applyFont="1" applyFill="1" applyBorder="1" applyAlignment="1" applyProtection="1">
      <protection locked="0"/>
    </xf>
    <xf numFmtId="0" fontId="4" fillId="0" borderId="23" xfId="0" applyFont="1" applyFill="1" applyBorder="1" applyAlignment="1" applyProtection="1">
      <alignment horizontal="left" wrapText="1"/>
      <protection locked="0"/>
    </xf>
    <xf numFmtId="0" fontId="9" fillId="0" borderId="12" xfId="0" applyFont="1" applyFill="1" applyBorder="1" applyAlignment="1" applyProtection="1">
      <alignment vertical="center" wrapText="1"/>
      <protection locked="0"/>
    </xf>
    <xf numFmtId="0" fontId="4" fillId="0" borderId="15" xfId="0" applyFont="1" applyFill="1" applyBorder="1" applyAlignment="1" applyProtection="1">
      <alignment wrapText="1"/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9" fillId="0" borderId="4" xfId="0" applyFont="1" applyFill="1" applyBorder="1" applyAlignment="1" applyProtection="1">
      <alignment wrapText="1"/>
      <protection locked="0"/>
    </xf>
    <xf numFmtId="0" fontId="9" fillId="0" borderId="15" xfId="0" applyFont="1" applyFill="1" applyBorder="1" applyAlignment="1" applyProtection="1">
      <alignment wrapText="1"/>
      <protection locked="0"/>
    </xf>
    <xf numFmtId="0" fontId="4" fillId="0" borderId="24" xfId="0" applyFont="1" applyFill="1" applyBorder="1" applyAlignment="1" applyProtection="1">
      <alignment wrapText="1"/>
      <protection locked="0"/>
    </xf>
    <xf numFmtId="0" fontId="4" fillId="0" borderId="12" xfId="0" applyFont="1" applyFill="1" applyBorder="1" applyAlignment="1" applyProtection="1">
      <alignment wrapText="1"/>
      <protection locked="0"/>
    </xf>
    <xf numFmtId="0" fontId="4" fillId="0" borderId="1" xfId="0" applyFont="1" applyFill="1" applyBorder="1"/>
    <xf numFmtId="0" fontId="9" fillId="0" borderId="16" xfId="0" applyFont="1" applyFill="1" applyBorder="1" applyAlignment="1">
      <alignment wrapText="1"/>
    </xf>
    <xf numFmtId="0" fontId="9" fillId="0" borderId="15" xfId="0" applyFont="1" applyFill="1" applyBorder="1" applyAlignment="1"/>
    <xf numFmtId="0" fontId="9" fillId="0" borderId="27" xfId="0" applyFont="1" applyFill="1" applyBorder="1" applyAlignment="1"/>
    <xf numFmtId="0" fontId="9" fillId="0" borderId="16" xfId="0" applyFont="1" applyFill="1" applyBorder="1" applyAlignment="1"/>
    <xf numFmtId="0" fontId="9" fillId="0" borderId="27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4" fontId="4" fillId="0" borderId="8" xfId="0" applyNumberFormat="1" applyFont="1" applyFill="1" applyBorder="1" applyAlignment="1" applyProtection="1">
      <alignment horizontal="right"/>
    </xf>
    <xf numFmtId="4" fontId="4" fillId="0" borderId="2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7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2" fillId="0" borderId="3" xfId="0" applyFont="1" applyFill="1" applyBorder="1"/>
    <xf numFmtId="0" fontId="0" fillId="0" borderId="3" xfId="0" applyFill="1" applyBorder="1" applyAlignment="1">
      <alignment vertical="center" wrapText="1"/>
    </xf>
    <xf numFmtId="0" fontId="4" fillId="0" borderId="3" xfId="0" applyFont="1" applyFill="1" applyBorder="1" applyAlignment="1" applyProtection="1">
      <alignment vertical="center" wrapText="1"/>
      <protection locked="0"/>
    </xf>
    <xf numFmtId="4" fontId="6" fillId="0" borderId="15" xfId="0" applyNumberFormat="1" applyFont="1" applyFill="1" applyBorder="1" applyAlignment="1" applyProtection="1">
      <protection locked="0"/>
    </xf>
    <xf numFmtId="4" fontId="7" fillId="0" borderId="15" xfId="0" applyNumberFormat="1" applyFont="1" applyFill="1" applyBorder="1" applyAlignment="1" applyProtection="1">
      <protection locked="0"/>
    </xf>
    <xf numFmtId="0" fontId="1" fillId="0" borderId="0" xfId="0" applyFont="1"/>
    <xf numFmtId="0" fontId="1" fillId="0" borderId="0" xfId="0" applyFont="1" applyAlignment="1">
      <alignment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AEEF3"/>
      <color rgb="FFADF1F3"/>
      <color rgb="FFCCFFCC"/>
      <color rgb="FFCEFE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8"/>
  <sheetViews>
    <sheetView tabSelected="1" view="pageLayout" zoomScale="115" zoomScaleNormal="85" zoomScalePageLayoutView="115" workbookViewId="0">
      <selection activeCell="A2" sqref="A2:C2"/>
    </sheetView>
  </sheetViews>
  <sheetFormatPr defaultColWidth="9.140625" defaultRowHeight="12.75" x14ac:dyDescent="0.2"/>
  <cols>
    <col min="1" max="1" width="45.5703125" customWidth="1"/>
    <col min="2" max="2" width="25.7109375" customWidth="1"/>
    <col min="3" max="4" width="26.85546875" customWidth="1"/>
    <col min="5" max="5" width="17.85546875" customWidth="1"/>
  </cols>
  <sheetData>
    <row r="1" spans="1:4" s="77" customFormat="1" ht="21.75" customHeight="1" x14ac:dyDescent="0.25">
      <c r="A1" s="137" t="s">
        <v>26</v>
      </c>
      <c r="B1" s="138"/>
      <c r="C1" s="138"/>
    </row>
    <row r="2" spans="1:4" s="77" customFormat="1" ht="21.75" customHeight="1" x14ac:dyDescent="0.2">
      <c r="A2" s="139" t="s">
        <v>149</v>
      </c>
      <c r="B2" s="140"/>
      <c r="C2" s="140"/>
    </row>
    <row r="3" spans="1:4" ht="21.75" customHeight="1" thickBot="1" x14ac:dyDescent="0.25">
      <c r="A3" s="1"/>
      <c r="B3" s="1"/>
      <c r="C3" s="2"/>
      <c r="D3" s="2"/>
    </row>
    <row r="4" spans="1:4" ht="21.75" customHeight="1" thickBot="1" x14ac:dyDescent="0.3">
      <c r="A4" s="83"/>
      <c r="B4" s="84" t="s">
        <v>44</v>
      </c>
      <c r="C4" s="84" t="s">
        <v>157</v>
      </c>
      <c r="D4" s="85" t="s">
        <v>158</v>
      </c>
    </row>
    <row r="5" spans="1:4" ht="21.75" customHeight="1" thickBot="1" x14ac:dyDescent="0.3">
      <c r="A5" s="105" t="s">
        <v>27</v>
      </c>
      <c r="B5" s="86">
        <f>SUM(B6:B10)</f>
        <v>569752.6</v>
      </c>
      <c r="C5" s="86">
        <f>SUM(C6:C10)</f>
        <v>608903.30999999994</v>
      </c>
      <c r="D5" s="86">
        <f>SUM(D6:D10)</f>
        <v>-39150.709999999992</v>
      </c>
    </row>
    <row r="6" spans="1:4" ht="21.75" customHeight="1" x14ac:dyDescent="0.2">
      <c r="A6" s="106" t="s">
        <v>1</v>
      </c>
      <c r="B6" s="87">
        <f>B34</f>
        <v>106078</v>
      </c>
      <c r="C6" s="87">
        <f>C34</f>
        <v>119337.75</v>
      </c>
      <c r="D6" s="87">
        <f>D34</f>
        <v>-13259.75</v>
      </c>
    </row>
    <row r="7" spans="1:4" ht="21.75" customHeight="1" x14ac:dyDescent="0.2">
      <c r="A7" s="107" t="s">
        <v>28</v>
      </c>
      <c r="B7" s="87">
        <f>B44</f>
        <v>360418.05</v>
      </c>
      <c r="C7" s="87">
        <f>C44</f>
        <v>388694.35</v>
      </c>
      <c r="D7" s="87">
        <f>D44</f>
        <v>-28276.299999999996</v>
      </c>
    </row>
    <row r="8" spans="1:4" ht="21.75" customHeight="1" x14ac:dyDescent="0.2">
      <c r="A8" s="107" t="s">
        <v>4</v>
      </c>
      <c r="B8" s="87">
        <f>B50</f>
        <v>101256.55</v>
      </c>
      <c r="C8" s="87">
        <f>C50</f>
        <v>98871.21</v>
      </c>
      <c r="D8" s="87">
        <f>D50</f>
        <v>2385.34</v>
      </c>
    </row>
    <row r="9" spans="1:4" ht="21.75" customHeight="1" x14ac:dyDescent="0.2">
      <c r="A9" s="107" t="s">
        <v>29</v>
      </c>
      <c r="B9" s="87">
        <v>0</v>
      </c>
      <c r="C9" s="87">
        <v>0</v>
      </c>
      <c r="D9" s="87">
        <v>0</v>
      </c>
    </row>
    <row r="10" spans="1:4" ht="21.75" customHeight="1" thickBot="1" x14ac:dyDescent="0.25">
      <c r="A10" s="108" t="s">
        <v>5</v>
      </c>
      <c r="B10" s="88">
        <f>B53</f>
        <v>2000</v>
      </c>
      <c r="C10" s="88">
        <f>C53</f>
        <v>2000</v>
      </c>
      <c r="D10" s="88">
        <f>D53</f>
        <v>0</v>
      </c>
    </row>
    <row r="11" spans="1:4" ht="21.75" customHeight="1" thickBot="1" x14ac:dyDescent="0.3">
      <c r="A11" s="105" t="s">
        <v>30</v>
      </c>
      <c r="B11" s="86">
        <f>SUM(B12:B13)</f>
        <v>265880</v>
      </c>
      <c r="C11" s="89">
        <f>SUM(C12:C13)</f>
        <v>305180.57</v>
      </c>
      <c r="D11" s="89">
        <f>SUM(D12:D13)</f>
        <v>-39300.569999999992</v>
      </c>
    </row>
    <row r="12" spans="1:4" ht="21.75" customHeight="1" x14ac:dyDescent="0.2">
      <c r="A12" s="109" t="s">
        <v>31</v>
      </c>
      <c r="B12" s="90">
        <f>B64+B69+B74+B85+B94+B103+B116+B127+B138+B145+B152+B163+B169+B175+B181+B187+B193+B203+B210+B225+B232+B241+B252+B258+B271</f>
        <v>107360</v>
      </c>
      <c r="C12" s="90">
        <f t="shared" ref="C12:D12" si="0">C64+C69+C74+C85+C94+C103+C116+C127+C138+C145+C152+C163+C169+C175+C181+C187+C193+C203+C210+C225+C232+C241+C252+C258+C271</f>
        <v>128627.33</v>
      </c>
      <c r="D12" s="90">
        <f t="shared" si="0"/>
        <v>-21267.329999999998</v>
      </c>
    </row>
    <row r="13" spans="1:4" ht="21.75" customHeight="1" thickBot="1" x14ac:dyDescent="0.25">
      <c r="A13" s="110" t="s">
        <v>32</v>
      </c>
      <c r="B13" s="91">
        <f>B65+B70+B75+B86+B87+B95+B96+B104+B105+B117+B118+B128+B129+B139+B140+B146+B147+B153+B154+B164+B165+B170+B171+B176+B177+B182+B183+B188+B189+B194+B195+B204+B205+B211+B212+B219+B226+B233+B234+B242+B243+B253+B254+B259+B260+B272+B273</f>
        <v>158520</v>
      </c>
      <c r="C13" s="91">
        <f t="shared" ref="C13:D13" si="1">C65+C70+C75+C86+C87+C95+C96+C104+C105+C117+C118+C128+C129+C139+C140+C146+C147+C153+C154+C164+C165+C170+C171+C176+C177+C182+C183+C188+C189+C194+C195+C204+C205+C211+C212+C219+C226+C233+C234+C242+C243+C253+C254+C259+C260+C272+C273</f>
        <v>176553.24</v>
      </c>
      <c r="D13" s="91">
        <f t="shared" si="1"/>
        <v>-18033.239999999998</v>
      </c>
    </row>
    <row r="14" spans="1:4" ht="21.75" customHeight="1" thickBot="1" x14ac:dyDescent="0.3">
      <c r="A14" s="105" t="s">
        <v>33</v>
      </c>
      <c r="B14" s="86">
        <f>SUM(B15:B20)</f>
        <v>270830</v>
      </c>
      <c r="C14" s="86">
        <f>SUM(C15:C20)</f>
        <v>307654.40000000002</v>
      </c>
      <c r="D14" s="86">
        <f>SUM(D15:D20)</f>
        <v>-36824.400000000001</v>
      </c>
    </row>
    <row r="15" spans="1:4" ht="21.75" customHeight="1" x14ac:dyDescent="0.2">
      <c r="A15" s="106" t="s">
        <v>34</v>
      </c>
      <c r="B15" s="92">
        <f>B313</f>
        <v>23000</v>
      </c>
      <c r="C15" s="92">
        <f>C313</f>
        <v>15800</v>
      </c>
      <c r="D15" s="92">
        <f>D313</f>
        <v>7200</v>
      </c>
    </row>
    <row r="16" spans="1:4" ht="21.75" customHeight="1" x14ac:dyDescent="0.2">
      <c r="A16" s="107" t="s">
        <v>35</v>
      </c>
      <c r="B16" s="87">
        <f>B281</f>
        <v>37800</v>
      </c>
      <c r="C16" s="87">
        <f>C281</f>
        <v>15000</v>
      </c>
      <c r="D16" s="87">
        <f>D281</f>
        <v>22800</v>
      </c>
    </row>
    <row r="17" spans="1:4" ht="21.75" customHeight="1" x14ac:dyDescent="0.2">
      <c r="A17" s="107" t="s">
        <v>36</v>
      </c>
      <c r="B17" s="87">
        <f>0</f>
        <v>0</v>
      </c>
      <c r="C17" s="87">
        <f>0</f>
        <v>0</v>
      </c>
      <c r="D17" s="87">
        <f>0</f>
        <v>0</v>
      </c>
    </row>
    <row r="18" spans="1:4" ht="21.75" customHeight="1" x14ac:dyDescent="0.2">
      <c r="A18" s="111" t="s">
        <v>37</v>
      </c>
      <c r="B18" s="87">
        <f>B274</f>
        <v>2500</v>
      </c>
      <c r="C18" s="87">
        <f t="shared" ref="C18:D18" si="2">C274</f>
        <v>4000</v>
      </c>
      <c r="D18" s="87">
        <f t="shared" si="2"/>
        <v>-1500</v>
      </c>
    </row>
    <row r="19" spans="1:4" ht="21.75" customHeight="1" x14ac:dyDescent="0.2">
      <c r="A19" s="107" t="s">
        <v>38</v>
      </c>
      <c r="B19" s="87">
        <f>B76+B88+B97+B106+B119</f>
        <v>8550</v>
      </c>
      <c r="C19" s="87">
        <f t="shared" ref="C19:D19" si="3">C76+C88+C97+C106+C119</f>
        <v>15754.4</v>
      </c>
      <c r="D19" s="87">
        <f t="shared" si="3"/>
        <v>-7204.4</v>
      </c>
    </row>
    <row r="20" spans="1:4" ht="21.75" customHeight="1" thickBot="1" x14ac:dyDescent="0.25">
      <c r="A20" s="108" t="s">
        <v>39</v>
      </c>
      <c r="B20" s="88">
        <f>B286+B299+B275</f>
        <v>198980</v>
      </c>
      <c r="C20" s="88">
        <f t="shared" ref="C20:D20" si="4">C286+C299+C275</f>
        <v>257100</v>
      </c>
      <c r="D20" s="88">
        <f t="shared" si="4"/>
        <v>-58120</v>
      </c>
    </row>
    <row r="21" spans="1:4" ht="21.75" customHeight="1" thickBot="1" x14ac:dyDescent="0.3">
      <c r="A21" s="105" t="s">
        <v>40</v>
      </c>
      <c r="B21" s="86">
        <f>SUM(B22:B26)</f>
        <v>139841.03</v>
      </c>
      <c r="C21" s="89">
        <f>SUM(C22:C26)</f>
        <v>135727.71</v>
      </c>
      <c r="D21" s="89">
        <f>SUM(D22:D26)</f>
        <v>4113.3200000000006</v>
      </c>
    </row>
    <row r="22" spans="1:4" ht="32.25" customHeight="1" x14ac:dyDescent="0.2">
      <c r="A22" s="106" t="s">
        <v>41</v>
      </c>
      <c r="B22" s="93">
        <f>B328</f>
        <v>6600</v>
      </c>
      <c r="C22" s="93">
        <f>C328</f>
        <v>3105.57</v>
      </c>
      <c r="D22" s="93">
        <f>D328</f>
        <v>3494.4300000000003</v>
      </c>
    </row>
    <row r="23" spans="1:4" ht="21.75" customHeight="1" x14ac:dyDescent="0.2">
      <c r="A23" s="107" t="s">
        <v>24</v>
      </c>
      <c r="B23" s="93">
        <f>B90+B99+B108+B121+B130+B141+B148+B155+B206+B213+B235+B244+B276</f>
        <v>19450</v>
      </c>
      <c r="C23" s="93">
        <f t="shared" ref="C23:D23" si="5">C90+C99+C108+C121+C130+C141+C148+C155+C206+C213+C235+C244+C276</f>
        <v>16100</v>
      </c>
      <c r="D23" s="93">
        <f t="shared" si="5"/>
        <v>3350</v>
      </c>
    </row>
    <row r="24" spans="1:4" ht="21.75" customHeight="1" x14ac:dyDescent="0.2">
      <c r="A24" s="107" t="s">
        <v>18</v>
      </c>
      <c r="B24" s="93">
        <f>B77+B89+B98+B107+B120</f>
        <v>8100</v>
      </c>
      <c r="C24" s="93">
        <f t="shared" ref="C24:D24" si="6">C77+C89+C98+C107+C120</f>
        <v>12941.7</v>
      </c>
      <c r="D24" s="93">
        <f t="shared" si="6"/>
        <v>-4841.7</v>
      </c>
    </row>
    <row r="25" spans="1:4" ht="21.75" customHeight="1" x14ac:dyDescent="0.2">
      <c r="A25" s="107" t="s">
        <v>25</v>
      </c>
      <c r="B25" s="93">
        <f>B334</f>
        <v>4000</v>
      </c>
      <c r="C25" s="93">
        <f>C334</f>
        <v>4791.6000000000004</v>
      </c>
      <c r="D25" s="93">
        <f>D334</f>
        <v>-791.60000000000036</v>
      </c>
    </row>
    <row r="26" spans="1:4" ht="21.75" customHeight="1" thickBot="1" x14ac:dyDescent="0.25">
      <c r="A26" s="108" t="s">
        <v>42</v>
      </c>
      <c r="B26" s="93">
        <f>B349</f>
        <v>101691.03</v>
      </c>
      <c r="C26" s="93">
        <f>C349</f>
        <v>98788.84</v>
      </c>
      <c r="D26" s="93">
        <f>D349</f>
        <v>2902.1900000000005</v>
      </c>
    </row>
    <row r="27" spans="1:4" ht="21.75" customHeight="1" thickBot="1" x14ac:dyDescent="0.3">
      <c r="A27" s="105" t="s">
        <v>151</v>
      </c>
      <c r="B27" s="112">
        <f>SUM(B5,B11,B14,B21)</f>
        <v>1246303.6300000001</v>
      </c>
      <c r="C27" s="113">
        <f>SUM(C5,C11,C14,C21)</f>
        <v>1357465.9899999998</v>
      </c>
      <c r="D27" s="113">
        <f>SUM(D5,D11,D14,D21)</f>
        <v>-111162.35999999999</v>
      </c>
    </row>
    <row r="28" spans="1:4" ht="21.75" customHeight="1" thickBot="1" x14ac:dyDescent="0.3">
      <c r="A28" s="78"/>
      <c r="B28" s="79"/>
      <c r="C28" s="80"/>
      <c r="D28" s="80"/>
    </row>
    <row r="29" spans="1:4" ht="21.75" customHeight="1" thickBot="1" x14ac:dyDescent="0.25">
      <c r="A29" s="129" t="s">
        <v>57</v>
      </c>
      <c r="B29" s="141"/>
      <c r="C29" s="141"/>
      <c r="D29" s="131"/>
    </row>
    <row r="30" spans="1:4" ht="21.75" customHeight="1" thickBot="1" x14ac:dyDescent="0.25">
      <c r="A30" s="81"/>
      <c r="B30" s="82"/>
      <c r="C30" s="82"/>
      <c r="D30" s="82"/>
    </row>
    <row r="31" spans="1:4" ht="21.75" customHeight="1" thickBot="1" x14ac:dyDescent="0.25">
      <c r="A31" s="94" t="s">
        <v>0</v>
      </c>
      <c r="B31" s="10" t="s">
        <v>46</v>
      </c>
      <c r="C31" s="11" t="s">
        <v>157</v>
      </c>
      <c r="D31" s="11" t="s">
        <v>158</v>
      </c>
    </row>
    <row r="32" spans="1:4" ht="21.75" customHeight="1" x14ac:dyDescent="0.25">
      <c r="A32" s="95" t="s">
        <v>1</v>
      </c>
      <c r="B32" s="17"/>
      <c r="C32" s="18"/>
      <c r="D32" s="18"/>
    </row>
    <row r="33" spans="1:5" ht="21.75" customHeight="1" x14ac:dyDescent="0.2">
      <c r="A33" s="96" t="s">
        <v>159</v>
      </c>
      <c r="B33" s="26">
        <v>106078</v>
      </c>
      <c r="C33" s="27">
        <v>119337.75</v>
      </c>
      <c r="D33" s="27">
        <f>B33-C33</f>
        <v>-13259.75</v>
      </c>
    </row>
    <row r="34" spans="1:5" ht="21.75" customHeight="1" x14ac:dyDescent="0.25">
      <c r="A34" s="97" t="s">
        <v>2</v>
      </c>
      <c r="B34" s="28">
        <f>B33</f>
        <v>106078</v>
      </c>
      <c r="C34" s="29">
        <f>C33</f>
        <v>119337.75</v>
      </c>
      <c r="D34" s="29">
        <f>D33</f>
        <v>-13259.75</v>
      </c>
    </row>
    <row r="35" spans="1:5" ht="21.75" customHeight="1" x14ac:dyDescent="0.25">
      <c r="A35" s="97"/>
      <c r="B35" s="30"/>
      <c r="C35" s="31"/>
      <c r="D35" s="31"/>
    </row>
    <row r="36" spans="1:5" ht="21.75" customHeight="1" x14ac:dyDescent="0.2">
      <c r="A36" s="65" t="s">
        <v>3</v>
      </c>
      <c r="B36" s="19"/>
      <c r="C36" s="16"/>
      <c r="D36" s="16"/>
    </row>
    <row r="37" spans="1:5" ht="21.75" customHeight="1" x14ac:dyDescent="0.2">
      <c r="A37" s="98" t="s">
        <v>168</v>
      </c>
      <c r="B37" s="32">
        <v>78844.5</v>
      </c>
      <c r="C37" s="33">
        <v>78844.5</v>
      </c>
      <c r="D37" s="125">
        <f>B37-C37</f>
        <v>0</v>
      </c>
    </row>
    <row r="38" spans="1:5" ht="21.75" customHeight="1" x14ac:dyDescent="0.2">
      <c r="A38" s="98" t="s">
        <v>160</v>
      </c>
      <c r="B38" s="34">
        <v>60368.4</v>
      </c>
      <c r="C38" s="35">
        <v>60368.4</v>
      </c>
      <c r="D38" s="125">
        <f t="shared" ref="D38:D43" si="7">B38-C38</f>
        <v>0</v>
      </c>
    </row>
    <row r="39" spans="1:5" ht="21.75" customHeight="1" x14ac:dyDescent="0.2">
      <c r="A39" s="98" t="s">
        <v>161</v>
      </c>
      <c r="B39" s="34">
        <v>60813</v>
      </c>
      <c r="C39" s="35">
        <v>8166.69</v>
      </c>
      <c r="D39" s="125">
        <f t="shared" si="7"/>
        <v>52646.31</v>
      </c>
    </row>
    <row r="40" spans="1:5" ht="21.75" customHeight="1" x14ac:dyDescent="0.2">
      <c r="A40" s="98" t="s">
        <v>162</v>
      </c>
      <c r="B40" s="34">
        <v>0</v>
      </c>
      <c r="C40" s="35">
        <v>26065.75</v>
      </c>
      <c r="D40" s="125">
        <f t="shared" si="7"/>
        <v>-26065.75</v>
      </c>
    </row>
    <row r="41" spans="1:5" ht="21.75" customHeight="1" x14ac:dyDescent="0.2">
      <c r="A41" s="98" t="s">
        <v>163</v>
      </c>
      <c r="B41" s="34">
        <v>76008.600000000006</v>
      </c>
      <c r="C41" s="35">
        <v>95010.75</v>
      </c>
      <c r="D41" s="125">
        <f t="shared" si="7"/>
        <v>-19002.149999999994</v>
      </c>
    </row>
    <row r="42" spans="1:5" ht="21.75" customHeight="1" x14ac:dyDescent="0.2">
      <c r="A42" s="98" t="s">
        <v>164</v>
      </c>
      <c r="B42" s="34">
        <v>45609.75</v>
      </c>
      <c r="C42" s="35">
        <v>60813</v>
      </c>
      <c r="D42" s="125">
        <f t="shared" si="7"/>
        <v>-15203.25</v>
      </c>
    </row>
    <row r="43" spans="1:5" ht="45.6" customHeight="1" x14ac:dyDescent="0.2">
      <c r="A43" s="98" t="s">
        <v>165</v>
      </c>
      <c r="B43" s="34">
        <v>38773.800000000003</v>
      </c>
      <c r="C43" s="35">
        <v>59425.26</v>
      </c>
      <c r="D43" s="125">
        <f t="shared" si="7"/>
        <v>-20651.46</v>
      </c>
      <c r="E43" s="128" t="s">
        <v>192</v>
      </c>
    </row>
    <row r="44" spans="1:5" ht="21.75" customHeight="1" x14ac:dyDescent="0.25">
      <c r="A44" s="99" t="s">
        <v>48</v>
      </c>
      <c r="B44" s="36">
        <f>SUM(B37:B43)</f>
        <v>360418.05</v>
      </c>
      <c r="C44" s="37">
        <f>SUM(C37:C43)</f>
        <v>388694.35</v>
      </c>
      <c r="D44" s="28">
        <f>SUM(D37:D43)</f>
        <v>-28276.299999999996</v>
      </c>
    </row>
    <row r="45" spans="1:5" ht="21.75" customHeight="1" x14ac:dyDescent="0.25">
      <c r="A45" s="100"/>
      <c r="B45" s="30"/>
      <c r="C45" s="31"/>
      <c r="D45" s="31"/>
    </row>
    <row r="46" spans="1:5" ht="21.75" customHeight="1" x14ac:dyDescent="0.25">
      <c r="A46" s="99" t="s">
        <v>4</v>
      </c>
      <c r="B46" s="15"/>
      <c r="C46" s="16"/>
      <c r="D46" s="16"/>
    </row>
    <row r="47" spans="1:5" ht="21.75" customHeight="1" x14ac:dyDescent="0.2">
      <c r="A47" s="101" t="s">
        <v>169</v>
      </c>
      <c r="B47" s="38">
        <v>57332.25</v>
      </c>
      <c r="C47" s="33">
        <v>28666.13</v>
      </c>
      <c r="D47" s="125">
        <f t="shared" ref="D47:D49" si="8">B47-C47</f>
        <v>28666.12</v>
      </c>
    </row>
    <row r="48" spans="1:5" ht="21.75" customHeight="1" x14ac:dyDescent="0.2">
      <c r="A48" s="102" t="s">
        <v>166</v>
      </c>
      <c r="B48" s="38">
        <v>0</v>
      </c>
      <c r="C48" s="39">
        <v>26280.78</v>
      </c>
      <c r="D48" s="125">
        <f t="shared" si="8"/>
        <v>-26280.78</v>
      </c>
    </row>
    <row r="49" spans="1:4" ht="21.75" customHeight="1" x14ac:dyDescent="0.2">
      <c r="A49" s="102" t="s">
        <v>167</v>
      </c>
      <c r="B49" s="38">
        <v>43924.3</v>
      </c>
      <c r="C49" s="39">
        <v>43924.3</v>
      </c>
      <c r="D49" s="125">
        <f t="shared" si="8"/>
        <v>0</v>
      </c>
    </row>
    <row r="50" spans="1:4" ht="21.75" customHeight="1" x14ac:dyDescent="0.25">
      <c r="A50" s="99" t="s">
        <v>49</v>
      </c>
      <c r="B50" s="28">
        <f>SUM(B47:B49)</f>
        <v>101256.55</v>
      </c>
      <c r="C50" s="40">
        <f>SUM(C47:C49)</f>
        <v>98871.21</v>
      </c>
      <c r="D50" s="40">
        <f>SUM(D47:D49)</f>
        <v>2385.34</v>
      </c>
    </row>
    <row r="51" spans="1:4" ht="21.75" customHeight="1" x14ac:dyDescent="0.25">
      <c r="A51" s="103"/>
      <c r="B51" s="28"/>
      <c r="C51" s="41"/>
      <c r="D51" s="41"/>
    </row>
    <row r="52" spans="1:4" ht="21.75" customHeight="1" x14ac:dyDescent="0.25">
      <c r="A52" s="104" t="s">
        <v>5</v>
      </c>
      <c r="B52" s="15"/>
      <c r="C52" s="16"/>
      <c r="D52" s="16"/>
    </row>
    <row r="53" spans="1:4" ht="21.75" customHeight="1" x14ac:dyDescent="0.25">
      <c r="A53" s="98" t="s">
        <v>47</v>
      </c>
      <c r="B53" s="42">
        <v>2000</v>
      </c>
      <c r="C53" s="43">
        <v>2000</v>
      </c>
      <c r="D53" s="126">
        <f t="shared" ref="D53" si="9">B53-C53</f>
        <v>0</v>
      </c>
    </row>
    <row r="54" spans="1:4" ht="21.75" customHeight="1" thickBot="1" x14ac:dyDescent="0.3">
      <c r="A54" s="96"/>
      <c r="B54" s="30"/>
      <c r="C54" s="31"/>
      <c r="D54" s="31"/>
    </row>
    <row r="55" spans="1:4" ht="21.75" customHeight="1" thickBot="1" x14ac:dyDescent="0.3">
      <c r="A55" s="44" t="s">
        <v>6</v>
      </c>
      <c r="B55" s="45">
        <f>B34+B44+B50+B53</f>
        <v>569752.6</v>
      </c>
      <c r="C55" s="45">
        <f>C34+C44+C50+C53</f>
        <v>608903.30999999994</v>
      </c>
      <c r="D55" s="45">
        <f>D34+D44+D50+D53</f>
        <v>-39150.709999999992</v>
      </c>
    </row>
    <row r="56" spans="1:4" ht="21.75" customHeight="1" thickBot="1" x14ac:dyDescent="0.25"/>
    <row r="57" spans="1:4" ht="21.75" customHeight="1" thickBot="1" x14ac:dyDescent="0.3">
      <c r="A57" s="25" t="s">
        <v>118</v>
      </c>
      <c r="B57" s="23"/>
      <c r="C57" s="23"/>
      <c r="D57" s="24"/>
    </row>
    <row r="58" spans="1:4" ht="21.75" customHeight="1" thickBot="1" x14ac:dyDescent="0.25"/>
    <row r="59" spans="1:4" ht="21.75" customHeight="1" thickBot="1" x14ac:dyDescent="0.25">
      <c r="A59" s="129" t="s">
        <v>117</v>
      </c>
      <c r="B59" s="130"/>
      <c r="C59" s="130"/>
      <c r="D59" s="131"/>
    </row>
    <row r="60" spans="1:4" ht="21.75" customHeight="1" thickBot="1" x14ac:dyDescent="0.25">
      <c r="A60" s="22"/>
      <c r="B60" s="21"/>
      <c r="C60" s="21"/>
      <c r="D60" s="21"/>
    </row>
    <row r="61" spans="1:4" ht="21.75" customHeight="1" thickBot="1" x14ac:dyDescent="0.25">
      <c r="A61" s="129" t="s">
        <v>59</v>
      </c>
      <c r="B61" s="130"/>
      <c r="C61" s="130"/>
      <c r="D61" s="131"/>
    </row>
    <row r="62" spans="1:4" ht="21.75" customHeight="1" thickBot="1" x14ac:dyDescent="0.25">
      <c r="A62" s="3"/>
      <c r="B62" s="4"/>
      <c r="C62" s="4"/>
      <c r="D62" s="4"/>
    </row>
    <row r="63" spans="1:4" ht="21.75" customHeight="1" thickBot="1" x14ac:dyDescent="0.25">
      <c r="A63" s="46" t="s">
        <v>60</v>
      </c>
      <c r="B63" s="115" t="s">
        <v>46</v>
      </c>
      <c r="C63" s="11" t="s">
        <v>157</v>
      </c>
      <c r="D63" s="11" t="s">
        <v>158</v>
      </c>
    </row>
    <row r="64" spans="1:4" ht="21.75" customHeight="1" x14ac:dyDescent="0.2">
      <c r="A64" s="47" t="s">
        <v>31</v>
      </c>
      <c r="B64" s="48">
        <v>1100</v>
      </c>
      <c r="C64" s="49">
        <v>1235.07</v>
      </c>
      <c r="D64" s="125">
        <f t="shared" ref="D64" si="10">B64-C64</f>
        <v>-135.06999999999994</v>
      </c>
    </row>
    <row r="65" spans="1:5" ht="21.75" customHeight="1" thickBot="1" x14ac:dyDescent="0.25">
      <c r="A65" s="50" t="s">
        <v>61</v>
      </c>
      <c r="B65" s="32">
        <v>1150</v>
      </c>
      <c r="C65" s="51">
        <f>1645+190.8</f>
        <v>1835.8</v>
      </c>
      <c r="D65" s="51">
        <f>B65-C65</f>
        <v>-685.8</v>
      </c>
    </row>
    <row r="66" spans="1:5" ht="21.75" customHeight="1" thickBot="1" x14ac:dyDescent="0.25">
      <c r="A66" s="46" t="s">
        <v>63</v>
      </c>
      <c r="B66" s="52">
        <f>SUM(B64:B65)</f>
        <v>2250</v>
      </c>
      <c r="C66" s="53">
        <f>SUM(C64:C65)</f>
        <v>3070.87</v>
      </c>
      <c r="D66" s="53">
        <f>SUM(D64:D65)</f>
        <v>-820.86999999999989</v>
      </c>
    </row>
    <row r="67" spans="1:5" ht="21.75" customHeight="1" thickBot="1" x14ac:dyDescent="0.25">
      <c r="A67" s="3"/>
      <c r="B67" s="14"/>
      <c r="C67" s="14"/>
      <c r="D67" s="14"/>
    </row>
    <row r="68" spans="1:5" ht="21.75" customHeight="1" thickBot="1" x14ac:dyDescent="0.25">
      <c r="A68" s="46" t="s">
        <v>64</v>
      </c>
      <c r="B68" s="115" t="s">
        <v>46</v>
      </c>
      <c r="C68" s="11" t="s">
        <v>157</v>
      </c>
      <c r="D68" s="11" t="s">
        <v>158</v>
      </c>
    </row>
    <row r="69" spans="1:5" ht="21.75" customHeight="1" x14ac:dyDescent="0.2">
      <c r="A69" s="47" t="s">
        <v>31</v>
      </c>
      <c r="B69" s="48">
        <v>1100</v>
      </c>
      <c r="C69" s="49">
        <v>1100</v>
      </c>
      <c r="D69" s="125">
        <f t="shared" ref="D69" si="11">B69-C69</f>
        <v>0</v>
      </c>
    </row>
    <row r="70" spans="1:5" ht="21.75" customHeight="1" thickBot="1" x14ac:dyDescent="0.25">
      <c r="A70" s="50" t="s">
        <v>61</v>
      </c>
      <c r="B70" s="32">
        <v>1150</v>
      </c>
      <c r="C70" s="51">
        <v>1350</v>
      </c>
      <c r="D70" s="51">
        <f>B70-C70</f>
        <v>-200</v>
      </c>
    </row>
    <row r="71" spans="1:5" ht="21.75" customHeight="1" thickBot="1" x14ac:dyDescent="0.25">
      <c r="A71" s="46" t="s">
        <v>63</v>
      </c>
      <c r="B71" s="52">
        <f>SUM(B69:B70)</f>
        <v>2250</v>
      </c>
      <c r="C71" s="53">
        <f>SUM(C69:C70)</f>
        <v>2450</v>
      </c>
      <c r="D71" s="53">
        <f>SUM(D69:D70)</f>
        <v>-200</v>
      </c>
    </row>
    <row r="72" spans="1:5" ht="21.75" customHeight="1" thickBot="1" x14ac:dyDescent="0.25">
      <c r="A72" s="3"/>
      <c r="B72" s="4"/>
      <c r="C72" s="4"/>
      <c r="D72" s="4"/>
    </row>
    <row r="73" spans="1:5" ht="21.75" customHeight="1" thickBot="1" x14ac:dyDescent="0.25">
      <c r="A73" s="46" t="s">
        <v>65</v>
      </c>
      <c r="B73" s="115" t="s">
        <v>46</v>
      </c>
      <c r="C73" s="11" t="s">
        <v>157</v>
      </c>
      <c r="D73" s="11" t="s">
        <v>158</v>
      </c>
    </row>
    <row r="74" spans="1:5" ht="21.75" customHeight="1" x14ac:dyDescent="0.2">
      <c r="A74" s="47" t="s">
        <v>31</v>
      </c>
      <c r="B74" s="48">
        <v>1100</v>
      </c>
      <c r="C74" s="49">
        <v>1540</v>
      </c>
      <c r="D74" s="125">
        <f t="shared" ref="D74" si="12">B74-C74</f>
        <v>-440</v>
      </c>
    </row>
    <row r="75" spans="1:5" ht="21.75" customHeight="1" x14ac:dyDescent="0.2">
      <c r="A75" s="50" t="s">
        <v>61</v>
      </c>
      <c r="B75" s="32">
        <v>1150</v>
      </c>
      <c r="C75" s="51">
        <v>1890</v>
      </c>
      <c r="D75" s="51">
        <f>B75-C75</f>
        <v>-740</v>
      </c>
    </row>
    <row r="76" spans="1:5" ht="21.75" customHeight="1" x14ac:dyDescent="0.2">
      <c r="A76" s="50" t="s">
        <v>38</v>
      </c>
      <c r="B76" s="32">
        <v>0</v>
      </c>
      <c r="C76" s="51">
        <v>1600</v>
      </c>
      <c r="D76" s="51">
        <f>B76-C76</f>
        <v>-1600</v>
      </c>
      <c r="E76" s="127"/>
    </row>
    <row r="77" spans="1:5" ht="21.75" customHeight="1" thickBot="1" x14ac:dyDescent="0.25">
      <c r="A77" s="54" t="s">
        <v>69</v>
      </c>
      <c r="B77" s="55">
        <v>0</v>
      </c>
      <c r="C77" s="56">
        <v>300</v>
      </c>
      <c r="D77" s="51">
        <f>B77-C77</f>
        <v>-300</v>
      </c>
      <c r="E77" s="127"/>
    </row>
    <row r="78" spans="1:5" ht="21.75" customHeight="1" thickBot="1" x14ac:dyDescent="0.25">
      <c r="A78" s="46" t="s">
        <v>63</v>
      </c>
      <c r="B78" s="52">
        <f>SUM(B74:B77)</f>
        <v>2250</v>
      </c>
      <c r="C78" s="52">
        <f t="shared" ref="C78:D78" si="13">SUM(C74:C77)</f>
        <v>5330</v>
      </c>
      <c r="D78" s="52">
        <f t="shared" si="13"/>
        <v>-3080</v>
      </c>
    </row>
    <row r="79" spans="1:5" ht="21.75" customHeight="1" thickBot="1" x14ac:dyDescent="0.25">
      <c r="A79" s="20"/>
      <c r="B79" s="20"/>
      <c r="C79" s="20"/>
      <c r="D79" s="20"/>
    </row>
    <row r="80" spans="1:5" ht="21.75" customHeight="1" thickBot="1" x14ac:dyDescent="0.3">
      <c r="A80" s="25" t="s">
        <v>118</v>
      </c>
      <c r="B80" s="58"/>
      <c r="C80" s="122"/>
      <c r="D80" s="59"/>
    </row>
    <row r="81" spans="1:4" ht="21.75" customHeight="1" thickBot="1" x14ac:dyDescent="0.25">
      <c r="C81" s="20"/>
      <c r="D81" s="20"/>
    </row>
    <row r="82" spans="1:4" ht="21.75" customHeight="1" thickBot="1" x14ac:dyDescent="0.25">
      <c r="A82" s="129" t="s">
        <v>67</v>
      </c>
      <c r="B82" s="130"/>
      <c r="C82" s="130"/>
      <c r="D82" s="131"/>
    </row>
    <row r="83" spans="1:4" ht="21.75" customHeight="1" thickBot="1" x14ac:dyDescent="0.25">
      <c r="A83" s="3"/>
      <c r="B83" s="4"/>
      <c r="C83" s="4"/>
      <c r="D83" s="4"/>
    </row>
    <row r="84" spans="1:4" ht="21.75" customHeight="1" thickBot="1" x14ac:dyDescent="0.25">
      <c r="A84" s="46" t="s">
        <v>68</v>
      </c>
      <c r="B84" s="115" t="s">
        <v>46</v>
      </c>
      <c r="C84" s="11" t="s">
        <v>157</v>
      </c>
      <c r="D84" s="11" t="s">
        <v>158</v>
      </c>
    </row>
    <row r="85" spans="1:4" ht="21.75" customHeight="1" x14ac:dyDescent="0.2">
      <c r="A85" s="47" t="s">
        <v>31</v>
      </c>
      <c r="B85" s="48">
        <v>7040</v>
      </c>
      <c r="C85" s="49">
        <v>7040</v>
      </c>
      <c r="D85" s="48">
        <f>B85-C85</f>
        <v>0</v>
      </c>
    </row>
    <row r="86" spans="1:4" ht="21.75" customHeight="1" x14ac:dyDescent="0.2">
      <c r="A86" s="50" t="s">
        <v>61</v>
      </c>
      <c r="B86" s="34">
        <v>8640</v>
      </c>
      <c r="C86" s="60">
        <v>8640</v>
      </c>
      <c r="D86" s="32">
        <f t="shared" ref="D86:D90" si="14">B86-C86</f>
        <v>0</v>
      </c>
    </row>
    <row r="87" spans="1:4" ht="21.75" customHeight="1" x14ac:dyDescent="0.2">
      <c r="A87" s="61" t="s">
        <v>62</v>
      </c>
      <c r="B87" s="34">
        <v>2800</v>
      </c>
      <c r="C87" s="60">
        <v>2800</v>
      </c>
      <c r="D87" s="32">
        <f t="shared" si="14"/>
        <v>0</v>
      </c>
    </row>
    <row r="88" spans="1:4" ht="21.75" customHeight="1" x14ac:dyDescent="0.2">
      <c r="A88" s="61" t="s">
        <v>38</v>
      </c>
      <c r="B88" s="34">
        <v>1900</v>
      </c>
      <c r="C88" s="60">
        <v>4404.3999999999996</v>
      </c>
      <c r="D88" s="32">
        <f t="shared" si="14"/>
        <v>-2504.3999999999996</v>
      </c>
    </row>
    <row r="89" spans="1:4" ht="21.75" customHeight="1" x14ac:dyDescent="0.2">
      <c r="A89" s="61" t="s">
        <v>69</v>
      </c>
      <c r="B89" s="34">
        <v>1800</v>
      </c>
      <c r="C89" s="60">
        <v>2141.6999999999998</v>
      </c>
      <c r="D89" s="32">
        <f t="shared" si="14"/>
        <v>-341.69999999999982</v>
      </c>
    </row>
    <row r="90" spans="1:4" ht="21.75" customHeight="1" thickBot="1" x14ac:dyDescent="0.25">
      <c r="A90" s="50" t="s">
        <v>66</v>
      </c>
      <c r="B90" s="32">
        <v>1800</v>
      </c>
      <c r="C90" s="51">
        <v>1800</v>
      </c>
      <c r="D90" s="57">
        <f t="shared" si="14"/>
        <v>0</v>
      </c>
    </row>
    <row r="91" spans="1:4" ht="21.75" customHeight="1" thickBot="1" x14ac:dyDescent="0.25">
      <c r="A91" s="46" t="s">
        <v>63</v>
      </c>
      <c r="B91" s="52">
        <f>SUM(B85:B90)</f>
        <v>23980</v>
      </c>
      <c r="C91" s="53">
        <f>SUM(C85:C90)</f>
        <v>26826.100000000002</v>
      </c>
      <c r="D91" s="53">
        <f>SUM(D85:D90)</f>
        <v>-2846.0999999999995</v>
      </c>
    </row>
    <row r="92" spans="1:4" ht="21.75" customHeight="1" thickBot="1" x14ac:dyDescent="0.25">
      <c r="A92" s="20"/>
      <c r="B92" s="20"/>
      <c r="C92" s="20"/>
      <c r="D92" s="20"/>
    </row>
    <row r="93" spans="1:4" ht="21.75" customHeight="1" thickBot="1" x14ac:dyDescent="0.25">
      <c r="A93" s="46" t="s">
        <v>126</v>
      </c>
      <c r="B93" s="115" t="s">
        <v>46</v>
      </c>
      <c r="C93" s="11" t="s">
        <v>157</v>
      </c>
      <c r="D93" s="11" t="s">
        <v>158</v>
      </c>
    </row>
    <row r="94" spans="1:4" ht="21.75" customHeight="1" x14ac:dyDescent="0.2">
      <c r="A94" s="47" t="s">
        <v>31</v>
      </c>
      <c r="B94" s="48">
        <v>7040</v>
      </c>
      <c r="C94" s="49">
        <v>7040</v>
      </c>
      <c r="D94" s="48">
        <f>B94-C94</f>
        <v>0</v>
      </c>
    </row>
    <row r="95" spans="1:4" ht="21.75" customHeight="1" x14ac:dyDescent="0.2">
      <c r="A95" s="50" t="s">
        <v>61</v>
      </c>
      <c r="B95" s="34">
        <v>11520</v>
      </c>
      <c r="C95" s="60">
        <v>11520</v>
      </c>
      <c r="D95" s="32">
        <f t="shared" ref="D95:D99" si="15">B95-C95</f>
        <v>0</v>
      </c>
    </row>
    <row r="96" spans="1:4" ht="21.75" customHeight="1" x14ac:dyDescent="0.2">
      <c r="A96" s="61" t="s">
        <v>62</v>
      </c>
      <c r="B96" s="34">
        <v>4200</v>
      </c>
      <c r="C96" s="60">
        <v>4200</v>
      </c>
      <c r="D96" s="32">
        <f t="shared" si="15"/>
        <v>0</v>
      </c>
    </row>
    <row r="97" spans="1:5" ht="21.75" customHeight="1" x14ac:dyDescent="0.2">
      <c r="A97" s="61" t="s">
        <v>38</v>
      </c>
      <c r="B97" s="34">
        <v>1900</v>
      </c>
      <c r="C97" s="60">
        <v>1900</v>
      </c>
      <c r="D97" s="32">
        <f t="shared" si="15"/>
        <v>0</v>
      </c>
    </row>
    <row r="98" spans="1:5" ht="21.75" customHeight="1" x14ac:dyDescent="0.2">
      <c r="A98" s="61" t="s">
        <v>69</v>
      </c>
      <c r="B98" s="34">
        <v>1800</v>
      </c>
      <c r="C98" s="60">
        <v>1800</v>
      </c>
      <c r="D98" s="32">
        <f t="shared" si="15"/>
        <v>0</v>
      </c>
    </row>
    <row r="99" spans="1:5" ht="21.75" customHeight="1" thickBot="1" x14ac:dyDescent="0.25">
      <c r="A99" s="50" t="s">
        <v>66</v>
      </c>
      <c r="B99" s="32">
        <v>900</v>
      </c>
      <c r="C99" s="51">
        <v>900</v>
      </c>
      <c r="D99" s="57">
        <f t="shared" si="15"/>
        <v>0</v>
      </c>
    </row>
    <row r="100" spans="1:5" ht="21.75" customHeight="1" thickBot="1" x14ac:dyDescent="0.25">
      <c r="A100" s="46" t="s">
        <v>63</v>
      </c>
      <c r="B100" s="52">
        <f>SUM(B94:B99)</f>
        <v>27360</v>
      </c>
      <c r="C100" s="53">
        <f>SUM(C94:C99)</f>
        <v>27360</v>
      </c>
      <c r="D100" s="53">
        <f>SUM(D94:D99)</f>
        <v>0</v>
      </c>
    </row>
    <row r="101" spans="1:5" ht="21.75" customHeight="1" thickBot="1" x14ac:dyDescent="0.25">
      <c r="A101" s="20"/>
      <c r="B101" s="20"/>
      <c r="C101" s="20"/>
      <c r="D101" s="20"/>
    </row>
    <row r="102" spans="1:5" ht="21.75" customHeight="1" thickBot="1" x14ac:dyDescent="0.25">
      <c r="A102" s="46" t="s">
        <v>119</v>
      </c>
      <c r="B102" s="115" t="s">
        <v>46</v>
      </c>
      <c r="C102" s="11" t="s">
        <v>157</v>
      </c>
      <c r="D102" s="11" t="s">
        <v>158</v>
      </c>
    </row>
    <row r="103" spans="1:5" ht="21.75" customHeight="1" x14ac:dyDescent="0.2">
      <c r="A103" s="47" t="s">
        <v>31</v>
      </c>
      <c r="B103" s="48">
        <v>7040</v>
      </c>
      <c r="C103" s="49">
        <v>7040</v>
      </c>
      <c r="D103" s="48">
        <f>B103-C103</f>
        <v>0</v>
      </c>
      <c r="E103" s="127"/>
    </row>
    <row r="104" spans="1:5" ht="21.75" customHeight="1" x14ac:dyDescent="0.2">
      <c r="A104" s="50" t="s">
        <v>61</v>
      </c>
      <c r="B104" s="34">
        <v>11520</v>
      </c>
      <c r="C104" s="60">
        <v>11520</v>
      </c>
      <c r="D104" s="32">
        <f t="shared" ref="D104:D108" si="16">B104-C104</f>
        <v>0</v>
      </c>
    </row>
    <row r="105" spans="1:5" ht="21.75" customHeight="1" x14ac:dyDescent="0.2">
      <c r="A105" s="61" t="s">
        <v>62</v>
      </c>
      <c r="B105" s="34">
        <v>4200</v>
      </c>
      <c r="C105" s="60">
        <v>4200</v>
      </c>
      <c r="D105" s="32">
        <f t="shared" si="16"/>
        <v>0</v>
      </c>
    </row>
    <row r="106" spans="1:5" ht="21.75" customHeight="1" x14ac:dyDescent="0.2">
      <c r="A106" s="61" t="s">
        <v>38</v>
      </c>
      <c r="B106" s="34">
        <v>2850</v>
      </c>
      <c r="C106" s="60">
        <v>2850</v>
      </c>
      <c r="D106" s="32">
        <f t="shared" si="16"/>
        <v>0</v>
      </c>
    </row>
    <row r="107" spans="1:5" ht="21.75" customHeight="1" x14ac:dyDescent="0.2">
      <c r="A107" s="61" t="s">
        <v>69</v>
      </c>
      <c r="B107" s="34">
        <v>2700</v>
      </c>
      <c r="C107" s="60">
        <v>2700</v>
      </c>
      <c r="D107" s="32">
        <f t="shared" si="16"/>
        <v>0</v>
      </c>
    </row>
    <row r="108" spans="1:5" ht="21.75" customHeight="1" thickBot="1" x14ac:dyDescent="0.25">
      <c r="A108" s="50" t="s">
        <v>66</v>
      </c>
      <c r="B108" s="32">
        <v>2700</v>
      </c>
      <c r="C108" s="51">
        <v>2700</v>
      </c>
      <c r="D108" s="57">
        <f t="shared" si="16"/>
        <v>0</v>
      </c>
    </row>
    <row r="109" spans="1:5" ht="21.75" customHeight="1" thickBot="1" x14ac:dyDescent="0.25">
      <c r="A109" s="46" t="s">
        <v>63</v>
      </c>
      <c r="B109" s="52">
        <f>SUM(B103:B108)</f>
        <v>31010</v>
      </c>
      <c r="C109" s="53">
        <f>SUM(C103:C108)</f>
        <v>31010</v>
      </c>
      <c r="D109" s="53">
        <f>SUM(D103:D108)</f>
        <v>0</v>
      </c>
    </row>
    <row r="110" spans="1:5" ht="21.75" customHeight="1" thickBot="1" x14ac:dyDescent="0.25">
      <c r="A110" s="3"/>
      <c r="B110" s="62"/>
      <c r="C110" s="62"/>
      <c r="D110" s="62"/>
    </row>
    <row r="111" spans="1:5" ht="21.75" customHeight="1" thickBot="1" x14ac:dyDescent="0.3">
      <c r="A111" s="117" t="s">
        <v>118</v>
      </c>
      <c r="B111" s="118"/>
      <c r="C111" s="119"/>
      <c r="D111" s="120"/>
    </row>
    <row r="112" spans="1:5" ht="21.75" customHeight="1" thickBot="1" x14ac:dyDescent="0.25">
      <c r="A112" s="3"/>
      <c r="B112" s="62"/>
      <c r="C112" s="62"/>
      <c r="D112" s="62"/>
    </row>
    <row r="113" spans="1:5" ht="21.75" customHeight="1" thickBot="1" x14ac:dyDescent="0.25">
      <c r="A113" s="129" t="s">
        <v>70</v>
      </c>
      <c r="B113" s="130"/>
      <c r="C113" s="130"/>
      <c r="D113" s="131"/>
    </row>
    <row r="114" spans="1:5" ht="21.75" customHeight="1" thickBot="1" x14ac:dyDescent="0.25">
      <c r="A114" s="3"/>
      <c r="B114" s="4"/>
      <c r="C114" s="4"/>
      <c r="D114" s="4"/>
    </row>
    <row r="115" spans="1:5" ht="21.75" customHeight="1" thickBot="1" x14ac:dyDescent="0.25">
      <c r="A115" s="46" t="s">
        <v>50</v>
      </c>
      <c r="B115" s="115" t="s">
        <v>46</v>
      </c>
      <c r="C115" s="11" t="s">
        <v>157</v>
      </c>
      <c r="D115" s="11" t="s">
        <v>158</v>
      </c>
    </row>
    <row r="116" spans="1:5" ht="21.75" customHeight="1" x14ac:dyDescent="0.2">
      <c r="A116" s="47" t="s">
        <v>31</v>
      </c>
      <c r="B116" s="48">
        <v>10560</v>
      </c>
      <c r="C116" s="49">
        <v>15000</v>
      </c>
      <c r="D116" s="48">
        <f>B116-C116</f>
        <v>-4440</v>
      </c>
    </row>
    <row r="117" spans="1:5" ht="21.75" customHeight="1" x14ac:dyDescent="0.2">
      <c r="A117" s="50" t="s">
        <v>61</v>
      </c>
      <c r="B117" s="34">
        <v>8640</v>
      </c>
      <c r="C117" s="60">
        <v>20000</v>
      </c>
      <c r="D117" s="32">
        <f t="shared" ref="D117:D121" si="17">B117-C117</f>
        <v>-11360</v>
      </c>
    </row>
    <row r="118" spans="1:5" ht="21.75" customHeight="1" x14ac:dyDescent="0.2">
      <c r="A118" s="61" t="s">
        <v>62</v>
      </c>
      <c r="B118" s="34">
        <v>4640</v>
      </c>
      <c r="C118" s="60">
        <v>12000</v>
      </c>
      <c r="D118" s="32">
        <f t="shared" si="17"/>
        <v>-7360</v>
      </c>
    </row>
    <row r="119" spans="1:5" ht="21.75" customHeight="1" x14ac:dyDescent="0.2">
      <c r="A119" s="61" t="s">
        <v>38</v>
      </c>
      <c r="B119" s="34">
        <v>1900</v>
      </c>
      <c r="C119" s="60">
        <v>5000</v>
      </c>
      <c r="D119" s="32">
        <f t="shared" si="17"/>
        <v>-3100</v>
      </c>
    </row>
    <row r="120" spans="1:5" ht="21.75" customHeight="1" x14ac:dyDescent="0.2">
      <c r="A120" s="61" t="s">
        <v>69</v>
      </c>
      <c r="B120" s="34">
        <v>1800</v>
      </c>
      <c r="C120" s="60">
        <v>6000</v>
      </c>
      <c r="D120" s="32">
        <f t="shared" si="17"/>
        <v>-4200</v>
      </c>
    </row>
    <row r="121" spans="1:5" ht="21.75" customHeight="1" thickBot="1" x14ac:dyDescent="0.25">
      <c r="A121" s="50" t="s">
        <v>66</v>
      </c>
      <c r="B121" s="32">
        <v>2500</v>
      </c>
      <c r="C121" s="51">
        <v>2500</v>
      </c>
      <c r="D121" s="57">
        <f t="shared" si="17"/>
        <v>0</v>
      </c>
    </row>
    <row r="122" spans="1:5" ht="21.75" customHeight="1" thickBot="1" x14ac:dyDescent="0.25">
      <c r="A122" s="46" t="s">
        <v>63</v>
      </c>
      <c r="B122" s="52">
        <f>SUM(B116:B121)</f>
        <v>30040</v>
      </c>
      <c r="C122" s="53">
        <f>SUM(C116:C121)</f>
        <v>60500</v>
      </c>
      <c r="D122" s="53">
        <f>SUM(D116:D121)</f>
        <v>-30460</v>
      </c>
    </row>
    <row r="123" spans="1:5" ht="21.75" customHeight="1" thickBot="1" x14ac:dyDescent="0.25">
      <c r="A123" s="20"/>
      <c r="B123" s="20"/>
      <c r="C123" s="20"/>
      <c r="D123" s="20"/>
    </row>
    <row r="124" spans="1:5" ht="21.75" customHeight="1" thickBot="1" x14ac:dyDescent="0.25">
      <c r="A124" s="129" t="s">
        <v>45</v>
      </c>
      <c r="B124" s="130"/>
      <c r="C124" s="130"/>
      <c r="D124" s="131"/>
    </row>
    <row r="125" spans="1:5" ht="21.75" customHeight="1" thickBot="1" x14ac:dyDescent="0.25">
      <c r="A125" s="3"/>
      <c r="B125" s="4"/>
      <c r="C125" s="4"/>
      <c r="D125" s="4"/>
    </row>
    <row r="126" spans="1:5" ht="21.75" customHeight="1" thickBot="1" x14ac:dyDescent="0.25">
      <c r="A126" s="46" t="s">
        <v>71</v>
      </c>
      <c r="B126" s="115" t="s">
        <v>46</v>
      </c>
      <c r="C126" s="11" t="s">
        <v>157</v>
      </c>
      <c r="D126" s="11" t="s">
        <v>158</v>
      </c>
    </row>
    <row r="127" spans="1:5" ht="21.75" customHeight="1" x14ac:dyDescent="0.2">
      <c r="A127" s="47" t="s">
        <v>31</v>
      </c>
      <c r="B127" s="48">
        <v>3300</v>
      </c>
      <c r="C127" s="49">
        <v>1000</v>
      </c>
      <c r="D127" s="48">
        <f>B127-C127</f>
        <v>2300</v>
      </c>
      <c r="E127" s="127" t="s">
        <v>193</v>
      </c>
    </row>
    <row r="128" spans="1:5" ht="21.75" customHeight="1" x14ac:dyDescent="0.2">
      <c r="A128" s="50" t="s">
        <v>61</v>
      </c>
      <c r="B128" s="34">
        <v>1350</v>
      </c>
      <c r="C128" s="60">
        <v>400</v>
      </c>
      <c r="D128" s="32">
        <f t="shared" ref="D128:D130" si="18">B128-C128</f>
        <v>950</v>
      </c>
    </row>
    <row r="129" spans="1:4" ht="21.75" customHeight="1" x14ac:dyDescent="0.2">
      <c r="A129" s="61" t="s">
        <v>62</v>
      </c>
      <c r="B129" s="34">
        <v>1200</v>
      </c>
      <c r="C129" s="60">
        <v>300</v>
      </c>
      <c r="D129" s="32">
        <f t="shared" si="18"/>
        <v>900</v>
      </c>
    </row>
    <row r="130" spans="1:4" ht="21.75" customHeight="1" thickBot="1" x14ac:dyDescent="0.25">
      <c r="A130" s="50" t="s">
        <v>66</v>
      </c>
      <c r="B130" s="32">
        <v>300</v>
      </c>
      <c r="C130" s="51">
        <v>0</v>
      </c>
      <c r="D130" s="57">
        <f t="shared" si="18"/>
        <v>300</v>
      </c>
    </row>
    <row r="131" spans="1:4" ht="21.75" customHeight="1" thickBot="1" x14ac:dyDescent="0.25">
      <c r="A131" s="46" t="s">
        <v>63</v>
      </c>
      <c r="B131" s="52">
        <f>SUM(B127:B130)</f>
        <v>6150</v>
      </c>
      <c r="C131" s="53">
        <f>SUM(C127:C130)</f>
        <v>1700</v>
      </c>
      <c r="D131" s="53">
        <f>SUM(D127:D130)</f>
        <v>4450</v>
      </c>
    </row>
    <row r="132" spans="1:4" ht="21.75" customHeight="1" thickBot="1" x14ac:dyDescent="0.25">
      <c r="A132" s="3"/>
      <c r="B132" s="62"/>
      <c r="C132" s="62"/>
      <c r="D132" s="62"/>
    </row>
    <row r="133" spans="1:4" ht="21.75" customHeight="1" thickBot="1" x14ac:dyDescent="0.3">
      <c r="A133" s="25" t="s">
        <v>118</v>
      </c>
      <c r="B133" s="58"/>
      <c r="C133" s="122"/>
      <c r="D133" s="59"/>
    </row>
    <row r="134" spans="1:4" ht="21.75" customHeight="1" thickBot="1" x14ac:dyDescent="0.25">
      <c r="C134" s="20"/>
      <c r="D134" s="20"/>
    </row>
    <row r="135" spans="1:4" ht="21.75" customHeight="1" thickBot="1" x14ac:dyDescent="0.25">
      <c r="A135" s="129" t="s">
        <v>72</v>
      </c>
      <c r="B135" s="130"/>
      <c r="C135" s="130"/>
      <c r="D135" s="131"/>
    </row>
    <row r="136" spans="1:4" ht="21.75" customHeight="1" thickBot="1" x14ac:dyDescent="0.25">
      <c r="A136" s="3"/>
      <c r="B136" s="4"/>
      <c r="C136" s="4"/>
      <c r="D136" s="4"/>
    </row>
    <row r="137" spans="1:4" ht="21.75" customHeight="1" thickBot="1" x14ac:dyDescent="0.25">
      <c r="A137" s="46" t="s">
        <v>73</v>
      </c>
      <c r="B137" s="115" t="s">
        <v>46</v>
      </c>
      <c r="C137" s="11" t="s">
        <v>157</v>
      </c>
      <c r="D137" s="11" t="s">
        <v>158</v>
      </c>
    </row>
    <row r="138" spans="1:4" ht="21.75" customHeight="1" x14ac:dyDescent="0.2">
      <c r="A138" s="47" t="s">
        <v>31</v>
      </c>
      <c r="B138" s="48">
        <v>7040</v>
      </c>
      <c r="C138" s="49">
        <v>7576.76</v>
      </c>
      <c r="D138" s="49">
        <f>B138-C138</f>
        <v>-536.76000000000022</v>
      </c>
    </row>
    <row r="139" spans="1:4" ht="21.75" customHeight="1" x14ac:dyDescent="0.2">
      <c r="A139" s="50" t="s">
        <v>61</v>
      </c>
      <c r="B139" s="34">
        <v>8640</v>
      </c>
      <c r="C139" s="60">
        <v>8640</v>
      </c>
      <c r="D139" s="60">
        <f>B139-C139</f>
        <v>0</v>
      </c>
    </row>
    <row r="140" spans="1:4" ht="21.75" customHeight="1" x14ac:dyDescent="0.2">
      <c r="A140" s="61" t="s">
        <v>62</v>
      </c>
      <c r="B140" s="34">
        <v>2800</v>
      </c>
      <c r="C140" s="60">
        <v>2800</v>
      </c>
      <c r="D140" s="60">
        <f>B140-C140</f>
        <v>0</v>
      </c>
    </row>
    <row r="141" spans="1:4" ht="21.75" customHeight="1" thickBot="1" x14ac:dyDescent="0.25">
      <c r="A141" s="50" t="s">
        <v>66</v>
      </c>
      <c r="B141" s="32">
        <v>1800</v>
      </c>
      <c r="C141" s="51">
        <v>700</v>
      </c>
      <c r="D141" s="51">
        <f>B141-C141</f>
        <v>1100</v>
      </c>
    </row>
    <row r="142" spans="1:4" ht="21.75" customHeight="1" thickBot="1" x14ac:dyDescent="0.25">
      <c r="A142" s="46" t="s">
        <v>63</v>
      </c>
      <c r="B142" s="52">
        <f>SUM(B138:B141)</f>
        <v>20280</v>
      </c>
      <c r="C142" s="53">
        <f>SUM(C138:C141)</f>
        <v>19716.760000000002</v>
      </c>
      <c r="D142" s="53">
        <f>SUM(D138:D141)</f>
        <v>563.23999999999978</v>
      </c>
    </row>
    <row r="143" spans="1:4" ht="21.75" customHeight="1" thickBot="1" x14ac:dyDescent="0.25">
      <c r="A143" s="20"/>
      <c r="B143" s="20"/>
      <c r="C143" s="20"/>
      <c r="D143" s="20"/>
    </row>
    <row r="144" spans="1:4" ht="21.75" customHeight="1" thickBot="1" x14ac:dyDescent="0.25">
      <c r="A144" s="46" t="s">
        <v>74</v>
      </c>
      <c r="B144" s="115" t="s">
        <v>46</v>
      </c>
      <c r="C144" s="11" t="s">
        <v>157</v>
      </c>
      <c r="D144" s="11" t="s">
        <v>158</v>
      </c>
    </row>
    <row r="145" spans="1:5" ht="21.75" customHeight="1" x14ac:dyDescent="0.2">
      <c r="A145" s="47" t="s">
        <v>31</v>
      </c>
      <c r="B145" s="48">
        <v>7040</v>
      </c>
      <c r="C145" s="49">
        <v>7040</v>
      </c>
      <c r="D145" s="49">
        <f>B145-C145</f>
        <v>0</v>
      </c>
    </row>
    <row r="146" spans="1:5" ht="21.75" customHeight="1" x14ac:dyDescent="0.2">
      <c r="A146" s="50" t="s">
        <v>61</v>
      </c>
      <c r="B146" s="34">
        <v>8640</v>
      </c>
      <c r="C146" s="60">
        <v>8640</v>
      </c>
      <c r="D146" s="60">
        <f>B146-C146</f>
        <v>0</v>
      </c>
    </row>
    <row r="147" spans="1:5" ht="21.75" customHeight="1" x14ac:dyDescent="0.2">
      <c r="A147" s="61" t="s">
        <v>62</v>
      </c>
      <c r="B147" s="34">
        <v>2800</v>
      </c>
      <c r="C147" s="60">
        <v>2800</v>
      </c>
      <c r="D147" s="60">
        <f>B147-C147</f>
        <v>0</v>
      </c>
    </row>
    <row r="148" spans="1:5" ht="21.75" customHeight="1" thickBot="1" x14ac:dyDescent="0.25">
      <c r="A148" s="50" t="s">
        <v>66</v>
      </c>
      <c r="B148" s="32">
        <v>900</v>
      </c>
      <c r="C148" s="51">
        <v>900</v>
      </c>
      <c r="D148" s="51">
        <f>B148-C148</f>
        <v>0</v>
      </c>
    </row>
    <row r="149" spans="1:5" ht="21.75" customHeight="1" thickBot="1" x14ac:dyDescent="0.25">
      <c r="A149" s="46" t="s">
        <v>63</v>
      </c>
      <c r="B149" s="52">
        <f>SUM(B145:B148)</f>
        <v>19380</v>
      </c>
      <c r="C149" s="53">
        <f>SUM(C145:C148)</f>
        <v>19380</v>
      </c>
      <c r="D149" s="53">
        <f>SUM(D145:D148)</f>
        <v>0</v>
      </c>
    </row>
    <row r="150" spans="1:5" ht="21.75" customHeight="1" thickBot="1" x14ac:dyDescent="0.25">
      <c r="A150" s="3"/>
      <c r="B150" s="62"/>
      <c r="C150" s="62"/>
      <c r="D150" s="62"/>
    </row>
    <row r="151" spans="1:5" ht="21.75" customHeight="1" thickBot="1" x14ac:dyDescent="0.25">
      <c r="A151" s="46" t="s">
        <v>127</v>
      </c>
      <c r="B151" s="115" t="s">
        <v>46</v>
      </c>
      <c r="C151" s="11" t="s">
        <v>157</v>
      </c>
      <c r="D151" s="11" t="s">
        <v>158</v>
      </c>
    </row>
    <row r="152" spans="1:5" ht="21.75" customHeight="1" x14ac:dyDescent="0.2">
      <c r="A152" s="47" t="s">
        <v>31</v>
      </c>
      <c r="B152" s="48">
        <v>7040</v>
      </c>
      <c r="C152" s="49">
        <v>7040</v>
      </c>
      <c r="D152" s="49">
        <f>B152-C152</f>
        <v>0</v>
      </c>
    </row>
    <row r="153" spans="1:5" ht="21.75" customHeight="1" x14ac:dyDescent="0.2">
      <c r="A153" s="50" t="s">
        <v>61</v>
      </c>
      <c r="B153" s="34">
        <v>11520</v>
      </c>
      <c r="C153" s="60">
        <v>8640</v>
      </c>
      <c r="D153" s="60">
        <f>B153-C153</f>
        <v>2880</v>
      </c>
      <c r="E153" s="127" t="s">
        <v>194</v>
      </c>
    </row>
    <row r="154" spans="1:5" ht="21.75" customHeight="1" x14ac:dyDescent="0.2">
      <c r="A154" s="61" t="s">
        <v>62</v>
      </c>
      <c r="B154" s="34">
        <v>4200</v>
      </c>
      <c r="C154" s="60">
        <v>2800</v>
      </c>
      <c r="D154" s="60">
        <f>B154-C154</f>
        <v>1400</v>
      </c>
      <c r="E154" s="127" t="s">
        <v>194</v>
      </c>
    </row>
    <row r="155" spans="1:5" ht="21.75" customHeight="1" thickBot="1" x14ac:dyDescent="0.25">
      <c r="A155" s="50" t="s">
        <v>66</v>
      </c>
      <c r="B155" s="32">
        <v>1800</v>
      </c>
      <c r="C155" s="51">
        <v>700</v>
      </c>
      <c r="D155" s="51">
        <f>B155-C155</f>
        <v>1100</v>
      </c>
      <c r="E155" s="127" t="s">
        <v>194</v>
      </c>
    </row>
    <row r="156" spans="1:5" ht="21.75" customHeight="1" thickBot="1" x14ac:dyDescent="0.25">
      <c r="A156" s="46" t="s">
        <v>63</v>
      </c>
      <c r="B156" s="52">
        <f>SUM(B152:B155)</f>
        <v>24560</v>
      </c>
      <c r="C156" s="53">
        <f>SUM(C152:C155)</f>
        <v>19180</v>
      </c>
      <c r="D156" s="53">
        <f>SUM(D152:D155)</f>
        <v>5380</v>
      </c>
    </row>
    <row r="157" spans="1:5" ht="21.75" customHeight="1" thickBot="1" x14ac:dyDescent="0.25">
      <c r="A157" s="20"/>
      <c r="B157" s="20"/>
      <c r="C157" s="20"/>
      <c r="D157" s="20"/>
    </row>
    <row r="158" spans="1:5" ht="21.75" customHeight="1" thickBot="1" x14ac:dyDescent="0.3">
      <c r="A158" s="117" t="s">
        <v>118</v>
      </c>
      <c r="B158" s="118"/>
      <c r="C158" s="119"/>
      <c r="D158" s="120"/>
    </row>
    <row r="159" spans="1:5" ht="21.75" customHeight="1" thickBot="1" x14ac:dyDescent="0.25">
      <c r="C159" s="20"/>
      <c r="D159" s="20"/>
    </row>
    <row r="160" spans="1:5" ht="21.75" customHeight="1" thickBot="1" x14ac:dyDescent="0.25">
      <c r="A160" s="129" t="s">
        <v>75</v>
      </c>
      <c r="B160" s="130"/>
      <c r="C160" s="130"/>
      <c r="D160" s="131"/>
    </row>
    <row r="161" spans="1:4" ht="21.75" customHeight="1" thickBot="1" x14ac:dyDescent="0.25">
      <c r="A161" s="3"/>
      <c r="B161" s="4"/>
      <c r="C161" s="4"/>
      <c r="D161" s="4"/>
    </row>
    <row r="162" spans="1:4" ht="21.75" customHeight="1" thickBot="1" x14ac:dyDescent="0.25">
      <c r="A162" s="46" t="s">
        <v>76</v>
      </c>
      <c r="B162" s="115" t="s">
        <v>46</v>
      </c>
      <c r="C162" s="11" t="s">
        <v>157</v>
      </c>
      <c r="D162" s="11" t="s">
        <v>158</v>
      </c>
    </row>
    <row r="163" spans="1:4" ht="21.75" customHeight="1" x14ac:dyDescent="0.2">
      <c r="A163" s="47" t="s">
        <v>31</v>
      </c>
      <c r="B163" s="48">
        <v>1320</v>
      </c>
      <c r="C163" s="49">
        <v>2688.06</v>
      </c>
      <c r="D163" s="49">
        <f>B163-C163</f>
        <v>-1368.06</v>
      </c>
    </row>
    <row r="164" spans="1:4" ht="21.75" customHeight="1" x14ac:dyDescent="0.2">
      <c r="A164" s="50" t="s">
        <v>61</v>
      </c>
      <c r="B164" s="34">
        <v>810</v>
      </c>
      <c r="C164" s="60">
        <v>1707</v>
      </c>
      <c r="D164" s="60">
        <f>B164-C164</f>
        <v>-897</v>
      </c>
    </row>
    <row r="165" spans="1:4" ht="21.75" customHeight="1" thickBot="1" x14ac:dyDescent="0.25">
      <c r="A165" s="61" t="s">
        <v>62</v>
      </c>
      <c r="B165" s="34">
        <v>360</v>
      </c>
      <c r="C165" s="60">
        <v>0</v>
      </c>
      <c r="D165" s="60">
        <f>B165-C165</f>
        <v>360</v>
      </c>
    </row>
    <row r="166" spans="1:4" ht="21.75" customHeight="1" thickBot="1" x14ac:dyDescent="0.25">
      <c r="A166" s="46" t="s">
        <v>63</v>
      </c>
      <c r="B166" s="52">
        <f>SUM(B163:B165)</f>
        <v>2490</v>
      </c>
      <c r="C166" s="53">
        <f>SUM(C163:C165)</f>
        <v>4395.0599999999995</v>
      </c>
      <c r="D166" s="53">
        <f>SUM(D163:D165)</f>
        <v>-1905.06</v>
      </c>
    </row>
    <row r="167" spans="1:4" ht="21.75" customHeight="1" thickBot="1" x14ac:dyDescent="0.25">
      <c r="A167" s="20"/>
      <c r="B167" s="20"/>
      <c r="C167" s="20"/>
      <c r="D167" s="20"/>
    </row>
    <row r="168" spans="1:4" ht="21.75" customHeight="1" thickBot="1" x14ac:dyDescent="0.25">
      <c r="A168" s="46" t="s">
        <v>77</v>
      </c>
      <c r="B168" s="115" t="s">
        <v>46</v>
      </c>
      <c r="C168" s="11" t="s">
        <v>157</v>
      </c>
      <c r="D168" s="11" t="s">
        <v>158</v>
      </c>
    </row>
    <row r="169" spans="1:4" ht="21.75" customHeight="1" x14ac:dyDescent="0.2">
      <c r="A169" s="47" t="s">
        <v>31</v>
      </c>
      <c r="B169" s="48">
        <v>1320</v>
      </c>
      <c r="C169" s="49">
        <v>1320</v>
      </c>
      <c r="D169" s="49">
        <f>B169-C169</f>
        <v>0</v>
      </c>
    </row>
    <row r="170" spans="1:4" ht="21.75" customHeight="1" x14ac:dyDescent="0.2">
      <c r="A170" s="50" t="s">
        <v>61</v>
      </c>
      <c r="B170" s="34">
        <v>810</v>
      </c>
      <c r="C170" s="60">
        <v>810</v>
      </c>
      <c r="D170" s="60">
        <f>B170-C170</f>
        <v>0</v>
      </c>
    </row>
    <row r="171" spans="1:4" ht="21.75" customHeight="1" thickBot="1" x14ac:dyDescent="0.25">
      <c r="A171" s="61" t="s">
        <v>62</v>
      </c>
      <c r="B171" s="34">
        <v>360</v>
      </c>
      <c r="C171" s="60">
        <v>360</v>
      </c>
      <c r="D171" s="60">
        <f>B171-C171</f>
        <v>0</v>
      </c>
    </row>
    <row r="172" spans="1:4" ht="21.75" customHeight="1" thickBot="1" x14ac:dyDescent="0.25">
      <c r="A172" s="46" t="s">
        <v>63</v>
      </c>
      <c r="B172" s="52">
        <f>SUM(B169:B171)</f>
        <v>2490</v>
      </c>
      <c r="C172" s="53">
        <f>SUM(C169:C171)</f>
        <v>2490</v>
      </c>
      <c r="D172" s="53">
        <f>SUM(D169:D171)</f>
        <v>0</v>
      </c>
    </row>
    <row r="173" spans="1:4" ht="21.75" customHeight="1" thickBot="1" x14ac:dyDescent="0.25">
      <c r="A173" s="20"/>
      <c r="B173" s="20"/>
      <c r="C173" s="20"/>
      <c r="D173" s="20"/>
    </row>
    <row r="174" spans="1:4" ht="21.75" customHeight="1" thickBot="1" x14ac:dyDescent="0.25">
      <c r="A174" s="46" t="s">
        <v>78</v>
      </c>
      <c r="B174" s="115" t="s">
        <v>46</v>
      </c>
      <c r="C174" s="11" t="s">
        <v>157</v>
      </c>
      <c r="D174" s="11" t="s">
        <v>158</v>
      </c>
    </row>
    <row r="175" spans="1:4" ht="21.75" customHeight="1" x14ac:dyDescent="0.2">
      <c r="A175" s="47" t="s">
        <v>31</v>
      </c>
      <c r="B175" s="48">
        <v>1320</v>
      </c>
      <c r="C175" s="49">
        <v>1320</v>
      </c>
      <c r="D175" s="49">
        <f>B175-C175</f>
        <v>0</v>
      </c>
    </row>
    <row r="176" spans="1:4" ht="21.75" customHeight="1" x14ac:dyDescent="0.2">
      <c r="A176" s="50" t="s">
        <v>61</v>
      </c>
      <c r="B176" s="34">
        <v>810</v>
      </c>
      <c r="C176" s="60">
        <v>810</v>
      </c>
      <c r="D176" s="60">
        <f>B176-C176</f>
        <v>0</v>
      </c>
    </row>
    <row r="177" spans="1:4" ht="21.75" customHeight="1" thickBot="1" x14ac:dyDescent="0.25">
      <c r="A177" s="61" t="s">
        <v>62</v>
      </c>
      <c r="B177" s="34">
        <v>360</v>
      </c>
      <c r="C177" s="60">
        <v>360</v>
      </c>
      <c r="D177" s="60">
        <f>B177-C177</f>
        <v>0</v>
      </c>
    </row>
    <row r="178" spans="1:4" ht="21.75" customHeight="1" thickBot="1" x14ac:dyDescent="0.25">
      <c r="A178" s="46" t="s">
        <v>63</v>
      </c>
      <c r="B178" s="52">
        <f>SUM(B175:B177)</f>
        <v>2490</v>
      </c>
      <c r="C178" s="53">
        <f>SUM(C175:C177)</f>
        <v>2490</v>
      </c>
      <c r="D178" s="53">
        <f>SUM(D175:D177)</f>
        <v>0</v>
      </c>
    </row>
    <row r="179" spans="1:4" ht="21.75" customHeight="1" thickBot="1" x14ac:dyDescent="0.25">
      <c r="A179" s="20"/>
      <c r="B179" s="20"/>
      <c r="C179" s="20"/>
      <c r="D179" s="20"/>
    </row>
    <row r="180" spans="1:4" ht="21.75" customHeight="1" thickBot="1" x14ac:dyDescent="0.25">
      <c r="A180" s="46" t="s">
        <v>79</v>
      </c>
      <c r="B180" s="115" t="s">
        <v>46</v>
      </c>
      <c r="C180" s="11" t="s">
        <v>157</v>
      </c>
      <c r="D180" s="11" t="s">
        <v>158</v>
      </c>
    </row>
    <row r="181" spans="1:4" ht="21.75" customHeight="1" x14ac:dyDescent="0.2">
      <c r="A181" s="47" t="s">
        <v>31</v>
      </c>
      <c r="B181" s="48">
        <v>1320</v>
      </c>
      <c r="C181" s="49">
        <v>1320</v>
      </c>
      <c r="D181" s="49">
        <f>B181-C181</f>
        <v>0</v>
      </c>
    </row>
    <row r="182" spans="1:4" ht="21.75" customHeight="1" x14ac:dyDescent="0.2">
      <c r="A182" s="50" t="s">
        <v>61</v>
      </c>
      <c r="B182" s="34">
        <v>810</v>
      </c>
      <c r="C182" s="60">
        <v>810</v>
      </c>
      <c r="D182" s="60">
        <f>B182-C182</f>
        <v>0</v>
      </c>
    </row>
    <row r="183" spans="1:4" ht="21.75" customHeight="1" thickBot="1" x14ac:dyDescent="0.25">
      <c r="A183" s="61" t="s">
        <v>62</v>
      </c>
      <c r="B183" s="34">
        <v>360</v>
      </c>
      <c r="C183" s="60">
        <v>360</v>
      </c>
      <c r="D183" s="60">
        <f>B183-C183</f>
        <v>0</v>
      </c>
    </row>
    <row r="184" spans="1:4" ht="21.75" customHeight="1" thickBot="1" x14ac:dyDescent="0.25">
      <c r="A184" s="46" t="s">
        <v>63</v>
      </c>
      <c r="B184" s="52">
        <f>SUM(B181:B183)</f>
        <v>2490</v>
      </c>
      <c r="C184" s="53">
        <f>SUM(C181:C183)</f>
        <v>2490</v>
      </c>
      <c r="D184" s="53">
        <f>SUM(D181:D183)</f>
        <v>0</v>
      </c>
    </row>
    <row r="185" spans="1:4" ht="21.75" customHeight="1" thickBot="1" x14ac:dyDescent="0.25">
      <c r="A185" s="20"/>
      <c r="B185" s="20"/>
      <c r="C185" s="20"/>
      <c r="D185" s="20"/>
    </row>
    <row r="186" spans="1:4" ht="21.75" customHeight="1" thickBot="1" x14ac:dyDescent="0.25">
      <c r="A186" s="46" t="s">
        <v>80</v>
      </c>
      <c r="B186" s="115" t="s">
        <v>46</v>
      </c>
      <c r="C186" s="11" t="s">
        <v>157</v>
      </c>
      <c r="D186" s="11" t="s">
        <v>158</v>
      </c>
    </row>
    <row r="187" spans="1:4" ht="21.75" customHeight="1" x14ac:dyDescent="0.2">
      <c r="A187" s="47" t="s">
        <v>31</v>
      </c>
      <c r="B187" s="48">
        <v>1320</v>
      </c>
      <c r="C187" s="49">
        <v>1320</v>
      </c>
      <c r="D187" s="49">
        <f>B187-C187</f>
        <v>0</v>
      </c>
    </row>
    <row r="188" spans="1:4" ht="21.75" customHeight="1" x14ac:dyDescent="0.2">
      <c r="A188" s="50" t="s">
        <v>61</v>
      </c>
      <c r="B188" s="34">
        <v>810</v>
      </c>
      <c r="C188" s="60">
        <v>810</v>
      </c>
      <c r="D188" s="60">
        <f>B188-C188</f>
        <v>0</v>
      </c>
    </row>
    <row r="189" spans="1:4" ht="21.75" customHeight="1" thickBot="1" x14ac:dyDescent="0.25">
      <c r="A189" s="61" t="s">
        <v>62</v>
      </c>
      <c r="B189" s="34">
        <v>360</v>
      </c>
      <c r="C189" s="60">
        <v>360</v>
      </c>
      <c r="D189" s="60">
        <f>B189-C189</f>
        <v>0</v>
      </c>
    </row>
    <row r="190" spans="1:4" ht="21.75" customHeight="1" thickBot="1" x14ac:dyDescent="0.25">
      <c r="A190" s="46" t="s">
        <v>63</v>
      </c>
      <c r="B190" s="52">
        <f>SUM(B187:B189)</f>
        <v>2490</v>
      </c>
      <c r="C190" s="53">
        <f>SUM(C187:C189)</f>
        <v>2490</v>
      </c>
      <c r="D190" s="53">
        <f>SUM(D187:D189)</f>
        <v>0</v>
      </c>
    </row>
    <row r="191" spans="1:4" ht="21.75" customHeight="1" thickBot="1" x14ac:dyDescent="0.25">
      <c r="A191" s="20"/>
      <c r="B191" s="20"/>
      <c r="C191" s="20"/>
      <c r="D191" s="20"/>
    </row>
    <row r="192" spans="1:4" ht="21.75" customHeight="1" thickBot="1" x14ac:dyDescent="0.25">
      <c r="A192" s="46" t="s">
        <v>81</v>
      </c>
      <c r="B192" s="115" t="s">
        <v>46</v>
      </c>
      <c r="C192" s="11" t="s">
        <v>157</v>
      </c>
      <c r="D192" s="11" t="s">
        <v>158</v>
      </c>
    </row>
    <row r="193" spans="1:4" ht="21.75" customHeight="1" x14ac:dyDescent="0.2">
      <c r="A193" s="47" t="s">
        <v>31</v>
      </c>
      <c r="B193" s="48">
        <v>1320</v>
      </c>
      <c r="C193" s="49">
        <v>1320</v>
      </c>
      <c r="D193" s="49">
        <f>B193-C193</f>
        <v>0</v>
      </c>
    </row>
    <row r="194" spans="1:4" ht="21.75" customHeight="1" x14ac:dyDescent="0.2">
      <c r="A194" s="50" t="s">
        <v>61</v>
      </c>
      <c r="B194" s="34">
        <v>810</v>
      </c>
      <c r="C194" s="60">
        <v>810</v>
      </c>
      <c r="D194" s="60">
        <f>B194-C194</f>
        <v>0</v>
      </c>
    </row>
    <row r="195" spans="1:4" ht="21.75" customHeight="1" thickBot="1" x14ac:dyDescent="0.25">
      <c r="A195" s="61" t="s">
        <v>62</v>
      </c>
      <c r="B195" s="34">
        <v>360</v>
      </c>
      <c r="C195" s="60">
        <v>360</v>
      </c>
      <c r="D195" s="60">
        <f>B195-C195</f>
        <v>0</v>
      </c>
    </row>
    <row r="196" spans="1:4" ht="21.75" customHeight="1" thickBot="1" x14ac:dyDescent="0.25">
      <c r="A196" s="46" t="s">
        <v>63</v>
      </c>
      <c r="B196" s="52">
        <f>SUM(B193:B195)</f>
        <v>2490</v>
      </c>
      <c r="C196" s="53">
        <f>SUM(C193:C195)</f>
        <v>2490</v>
      </c>
      <c r="D196" s="53">
        <f>SUM(D193:D195)</f>
        <v>0</v>
      </c>
    </row>
    <row r="197" spans="1:4" ht="21.75" customHeight="1" thickBot="1" x14ac:dyDescent="0.25">
      <c r="A197" s="3"/>
      <c r="B197" s="62"/>
      <c r="C197" s="62"/>
      <c r="D197" s="62"/>
    </row>
    <row r="198" spans="1:4" ht="21.75" customHeight="1" thickBot="1" x14ac:dyDescent="0.3">
      <c r="A198" s="117" t="s">
        <v>118</v>
      </c>
      <c r="B198" s="118"/>
      <c r="C198" s="119"/>
      <c r="D198" s="120"/>
    </row>
    <row r="199" spans="1:4" ht="21.75" customHeight="1" thickBot="1" x14ac:dyDescent="0.25">
      <c r="C199" s="20"/>
      <c r="D199" s="20"/>
    </row>
    <row r="200" spans="1:4" ht="21.75" customHeight="1" thickBot="1" x14ac:dyDescent="0.25">
      <c r="A200" s="129" t="s">
        <v>82</v>
      </c>
      <c r="B200" s="130"/>
      <c r="C200" s="130"/>
      <c r="D200" s="131"/>
    </row>
    <row r="201" spans="1:4" ht="21.75" customHeight="1" thickBot="1" x14ac:dyDescent="0.25">
      <c r="A201" s="3"/>
      <c r="B201" s="4"/>
      <c r="C201" s="4"/>
      <c r="D201" s="4"/>
    </row>
    <row r="202" spans="1:4" ht="21.75" customHeight="1" thickBot="1" x14ac:dyDescent="0.25">
      <c r="A202" s="46" t="s">
        <v>52</v>
      </c>
      <c r="B202" s="115" t="s">
        <v>46</v>
      </c>
      <c r="C202" s="11" t="s">
        <v>157</v>
      </c>
      <c r="D202" s="11" t="s">
        <v>158</v>
      </c>
    </row>
    <row r="203" spans="1:4" ht="21.75" customHeight="1" x14ac:dyDescent="0.2">
      <c r="A203" s="47" t="s">
        <v>31</v>
      </c>
      <c r="B203" s="48">
        <v>6600</v>
      </c>
      <c r="C203" s="49">
        <v>9000</v>
      </c>
      <c r="D203" s="49">
        <f>B203-C203</f>
        <v>-2400</v>
      </c>
    </row>
    <row r="204" spans="1:4" ht="21.75" customHeight="1" x14ac:dyDescent="0.2">
      <c r="A204" s="50" t="s">
        <v>61</v>
      </c>
      <c r="B204" s="34">
        <v>8100</v>
      </c>
      <c r="C204" s="34">
        <v>8100</v>
      </c>
      <c r="D204" s="60">
        <f>B204-C204</f>
        <v>0</v>
      </c>
    </row>
    <row r="205" spans="1:4" ht="21.75" customHeight="1" x14ac:dyDescent="0.2">
      <c r="A205" s="61" t="s">
        <v>62</v>
      </c>
      <c r="B205" s="34">
        <v>2800</v>
      </c>
      <c r="C205" s="34">
        <v>2800</v>
      </c>
      <c r="D205" s="60">
        <f>B205-C205</f>
        <v>0</v>
      </c>
    </row>
    <row r="206" spans="1:4" ht="21.75" customHeight="1" thickBot="1" x14ac:dyDescent="0.25">
      <c r="A206" s="54" t="s">
        <v>66</v>
      </c>
      <c r="B206" s="55">
        <v>1200</v>
      </c>
      <c r="C206" s="56">
        <v>1200</v>
      </c>
      <c r="D206" s="56">
        <f>B206-C206</f>
        <v>0</v>
      </c>
    </row>
    <row r="207" spans="1:4" ht="21.75" customHeight="1" thickBot="1" x14ac:dyDescent="0.25">
      <c r="A207" s="46" t="s">
        <v>63</v>
      </c>
      <c r="B207" s="52">
        <f>SUM(B203:B206)</f>
        <v>18700</v>
      </c>
      <c r="C207" s="53">
        <f>SUM(C203:C206)</f>
        <v>21100</v>
      </c>
      <c r="D207" s="53">
        <f>SUM(D203:D206)</f>
        <v>-2400</v>
      </c>
    </row>
    <row r="208" spans="1:4" ht="21.75" customHeight="1" thickBot="1" x14ac:dyDescent="0.25">
      <c r="A208" s="20"/>
      <c r="B208" s="20"/>
      <c r="C208" s="20"/>
      <c r="D208" s="20"/>
    </row>
    <row r="209" spans="1:5" ht="21.75" customHeight="1" thickBot="1" x14ac:dyDescent="0.25">
      <c r="A209" s="46" t="s">
        <v>128</v>
      </c>
      <c r="B209" s="115" t="s">
        <v>46</v>
      </c>
      <c r="C209" s="11" t="s">
        <v>157</v>
      </c>
      <c r="D209" s="11" t="s">
        <v>158</v>
      </c>
    </row>
    <row r="210" spans="1:5" ht="21.75" customHeight="1" x14ac:dyDescent="0.2">
      <c r="A210" s="47" t="s">
        <v>31</v>
      </c>
      <c r="B210" s="48">
        <v>6600</v>
      </c>
      <c r="C210" s="49">
        <v>0</v>
      </c>
      <c r="D210" s="49">
        <f>B210-C210</f>
        <v>6600</v>
      </c>
      <c r="E210" s="127" t="s">
        <v>195</v>
      </c>
    </row>
    <row r="211" spans="1:5" ht="21.75" customHeight="1" x14ac:dyDescent="0.2">
      <c r="A211" s="50" t="s">
        <v>61</v>
      </c>
      <c r="B211" s="34">
        <v>8100</v>
      </c>
      <c r="C211" s="34">
        <v>0</v>
      </c>
      <c r="D211" s="60">
        <f>B211-C211</f>
        <v>8100</v>
      </c>
    </row>
    <row r="212" spans="1:5" ht="21.75" customHeight="1" x14ac:dyDescent="0.2">
      <c r="A212" s="61" t="s">
        <v>62</v>
      </c>
      <c r="B212" s="34">
        <v>2800</v>
      </c>
      <c r="C212" s="34">
        <v>0</v>
      </c>
      <c r="D212" s="60">
        <f>B212-C212</f>
        <v>2800</v>
      </c>
    </row>
    <row r="213" spans="1:5" ht="21.75" customHeight="1" thickBot="1" x14ac:dyDescent="0.25">
      <c r="A213" s="54" t="s">
        <v>66</v>
      </c>
      <c r="B213" s="55">
        <v>1200</v>
      </c>
      <c r="C213" s="56">
        <v>0</v>
      </c>
      <c r="D213" s="56">
        <f>B213-C213</f>
        <v>1200</v>
      </c>
    </row>
    <row r="214" spans="1:5" ht="21.75" customHeight="1" thickBot="1" x14ac:dyDescent="0.25">
      <c r="A214" s="46" t="s">
        <v>63</v>
      </c>
      <c r="B214" s="52">
        <f>SUM(B210:B213)</f>
        <v>18700</v>
      </c>
      <c r="C214" s="53">
        <f>SUM(C210:C213)</f>
        <v>0</v>
      </c>
      <c r="D214" s="53">
        <f>SUM(D210:D213)</f>
        <v>18700</v>
      </c>
    </row>
    <row r="215" spans="1:5" ht="21.75" customHeight="1" thickBot="1" x14ac:dyDescent="0.25">
      <c r="A215" s="20"/>
      <c r="B215" s="20"/>
      <c r="C215" s="20"/>
      <c r="D215" s="20"/>
    </row>
    <row r="216" spans="1:5" ht="21.75" customHeight="1" thickBot="1" x14ac:dyDescent="0.25">
      <c r="A216" s="129" t="s">
        <v>152</v>
      </c>
      <c r="B216" s="130"/>
      <c r="C216" s="130"/>
      <c r="D216" s="131"/>
    </row>
    <row r="217" spans="1:5" ht="21.75" customHeight="1" thickBot="1" x14ac:dyDescent="0.25">
      <c r="A217" s="3"/>
      <c r="B217" s="4"/>
      <c r="C217" s="4"/>
      <c r="D217" s="4"/>
    </row>
    <row r="218" spans="1:5" ht="21.75" customHeight="1" thickBot="1" x14ac:dyDescent="0.25">
      <c r="A218" s="46" t="s">
        <v>153</v>
      </c>
      <c r="B218" s="115" t="s">
        <v>46</v>
      </c>
      <c r="C218" s="11" t="s">
        <v>157</v>
      </c>
      <c r="D218" s="11" t="s">
        <v>158</v>
      </c>
    </row>
    <row r="219" spans="1:5" ht="21.75" customHeight="1" thickBot="1" x14ac:dyDescent="0.25">
      <c r="A219" s="61" t="s">
        <v>62</v>
      </c>
      <c r="B219" s="34">
        <v>0</v>
      </c>
      <c r="C219" s="60">
        <v>115</v>
      </c>
      <c r="D219" s="60">
        <f>B219-C219</f>
        <v>-115</v>
      </c>
    </row>
    <row r="220" spans="1:5" ht="21.75" customHeight="1" thickBot="1" x14ac:dyDescent="0.25">
      <c r="A220" s="46" t="s">
        <v>63</v>
      </c>
      <c r="B220" s="52">
        <f>SUM(B219:B219)</f>
        <v>0</v>
      </c>
      <c r="C220" s="53">
        <f>SUM(C219:C219)</f>
        <v>115</v>
      </c>
      <c r="D220" s="53">
        <f>SUM(D219:D219)</f>
        <v>-115</v>
      </c>
    </row>
    <row r="221" spans="1:5" ht="21.75" customHeight="1" thickBot="1" x14ac:dyDescent="0.25">
      <c r="A221" s="3"/>
      <c r="B221" s="62"/>
      <c r="C221" s="62"/>
      <c r="D221" s="62"/>
    </row>
    <row r="222" spans="1:5" ht="21.75" customHeight="1" thickBot="1" x14ac:dyDescent="0.25">
      <c r="A222" s="129" t="s">
        <v>155</v>
      </c>
      <c r="B222" s="130"/>
      <c r="C222" s="130"/>
      <c r="D222" s="131"/>
    </row>
    <row r="223" spans="1:5" ht="21.75" customHeight="1" thickBot="1" x14ac:dyDescent="0.25">
      <c r="A223" s="3"/>
      <c r="B223" s="4"/>
      <c r="C223" s="4"/>
      <c r="D223" s="4"/>
    </row>
    <row r="224" spans="1:5" ht="21.75" customHeight="1" thickBot="1" x14ac:dyDescent="0.25">
      <c r="A224" s="46" t="s">
        <v>154</v>
      </c>
      <c r="B224" s="115" t="s">
        <v>46</v>
      </c>
      <c r="C224" s="11" t="s">
        <v>157</v>
      </c>
      <c r="D224" s="11" t="s">
        <v>158</v>
      </c>
    </row>
    <row r="225" spans="1:5" ht="21.75" customHeight="1" x14ac:dyDescent="0.2">
      <c r="A225" s="47" t="s">
        <v>31</v>
      </c>
      <c r="B225" s="34">
        <v>0</v>
      </c>
      <c r="C225" s="60">
        <v>653.05999999999995</v>
      </c>
      <c r="D225" s="60">
        <f>B225-C225</f>
        <v>-653.05999999999995</v>
      </c>
    </row>
    <row r="226" spans="1:5" ht="21.75" customHeight="1" thickBot="1" x14ac:dyDescent="0.25">
      <c r="A226" s="50" t="s">
        <v>61</v>
      </c>
      <c r="B226" s="55">
        <v>0</v>
      </c>
      <c r="C226" s="56">
        <v>472</v>
      </c>
      <c r="D226" s="56">
        <f>B226-C226</f>
        <v>-472</v>
      </c>
    </row>
    <row r="227" spans="1:5" ht="21.75" customHeight="1" thickBot="1" x14ac:dyDescent="0.25">
      <c r="A227" s="46" t="s">
        <v>63</v>
      </c>
      <c r="B227" s="52">
        <f>SUM(B225:B226)</f>
        <v>0</v>
      </c>
      <c r="C227" s="52">
        <f>SUM(C225:C226)</f>
        <v>1125.06</v>
      </c>
      <c r="D227" s="52">
        <f>SUM(D225:D226)</f>
        <v>-1125.06</v>
      </c>
    </row>
    <row r="228" spans="1:5" ht="21.75" customHeight="1" thickBot="1" x14ac:dyDescent="0.25">
      <c r="A228" s="3"/>
      <c r="B228" s="62"/>
      <c r="C228" s="62"/>
      <c r="D228" s="62"/>
    </row>
    <row r="229" spans="1:5" ht="21.75" customHeight="1" thickBot="1" x14ac:dyDescent="0.25">
      <c r="A229" s="129" t="s">
        <v>83</v>
      </c>
      <c r="B229" s="130"/>
      <c r="C229" s="130"/>
      <c r="D229" s="131"/>
    </row>
    <row r="230" spans="1:5" ht="21.75" customHeight="1" thickBot="1" x14ac:dyDescent="0.25">
      <c r="A230" s="3"/>
      <c r="B230" s="4"/>
      <c r="C230" s="4"/>
      <c r="D230" s="4"/>
    </row>
    <row r="231" spans="1:5" ht="21.75" customHeight="1" thickBot="1" x14ac:dyDescent="0.25">
      <c r="A231" s="46" t="s">
        <v>14</v>
      </c>
      <c r="B231" s="115" t="s">
        <v>46</v>
      </c>
      <c r="C231" s="11" t="s">
        <v>157</v>
      </c>
      <c r="D231" s="11" t="s">
        <v>158</v>
      </c>
    </row>
    <row r="232" spans="1:5" ht="21.75" customHeight="1" x14ac:dyDescent="0.2">
      <c r="A232" s="47" t="s">
        <v>31</v>
      </c>
      <c r="B232" s="48">
        <v>6600</v>
      </c>
      <c r="C232" s="49">
        <v>2500</v>
      </c>
      <c r="D232" s="49">
        <f>B232-C232</f>
        <v>4100</v>
      </c>
      <c r="E232" s="127" t="s">
        <v>196</v>
      </c>
    </row>
    <row r="233" spans="1:5" ht="21.75" customHeight="1" x14ac:dyDescent="0.2">
      <c r="A233" s="50" t="s">
        <v>61</v>
      </c>
      <c r="B233" s="34">
        <v>5400</v>
      </c>
      <c r="C233" s="60">
        <v>2000</v>
      </c>
      <c r="D233" s="60">
        <f>B233-C233</f>
        <v>3400</v>
      </c>
      <c r="E233" s="127"/>
    </row>
    <row r="234" spans="1:5" ht="21.75" customHeight="1" x14ac:dyDescent="0.2">
      <c r="A234" s="61" t="s">
        <v>62</v>
      </c>
      <c r="B234" s="34">
        <v>1800</v>
      </c>
      <c r="C234" s="60">
        <v>1000</v>
      </c>
      <c r="D234" s="60">
        <f>B234-C234</f>
        <v>800</v>
      </c>
      <c r="E234" s="127"/>
    </row>
    <row r="235" spans="1:5" ht="21.75" customHeight="1" thickBot="1" x14ac:dyDescent="0.25">
      <c r="A235" s="54" t="s">
        <v>66</v>
      </c>
      <c r="B235" s="55">
        <v>1800</v>
      </c>
      <c r="C235" s="56">
        <v>400</v>
      </c>
      <c r="D235" s="56">
        <f>B235-C235</f>
        <v>1400</v>
      </c>
      <c r="E235" s="127"/>
    </row>
    <row r="236" spans="1:5" ht="21.75" customHeight="1" thickBot="1" x14ac:dyDescent="0.25">
      <c r="A236" s="46" t="s">
        <v>63</v>
      </c>
      <c r="B236" s="52">
        <f>SUM(B232:B235)</f>
        <v>15600</v>
      </c>
      <c r="C236" s="53">
        <f>SUM(C232:C235)</f>
        <v>5900</v>
      </c>
      <c r="D236" s="53">
        <f>SUM(D232:D235)</f>
        <v>9700</v>
      </c>
    </row>
    <row r="237" spans="1:5" ht="21.75" customHeight="1" thickBot="1" x14ac:dyDescent="0.25">
      <c r="A237" s="20"/>
      <c r="B237" s="20"/>
      <c r="C237" s="20"/>
      <c r="D237" s="20"/>
    </row>
    <row r="238" spans="1:5" ht="21.75" customHeight="1" thickBot="1" x14ac:dyDescent="0.25">
      <c r="A238" s="129" t="s">
        <v>84</v>
      </c>
      <c r="B238" s="130"/>
      <c r="C238" s="130"/>
      <c r="D238" s="131"/>
    </row>
    <row r="239" spans="1:5" ht="21.75" customHeight="1" thickBot="1" x14ac:dyDescent="0.25">
      <c r="A239" s="3"/>
      <c r="B239" s="4"/>
      <c r="C239" s="4"/>
      <c r="D239" s="4"/>
    </row>
    <row r="240" spans="1:5" ht="21.75" customHeight="1" thickBot="1" x14ac:dyDescent="0.25">
      <c r="A240" s="46" t="s">
        <v>51</v>
      </c>
      <c r="B240" s="115" t="s">
        <v>46</v>
      </c>
      <c r="C240" s="11" t="s">
        <v>157</v>
      </c>
      <c r="D240" s="11" t="s">
        <v>158</v>
      </c>
    </row>
    <row r="241" spans="1:4" ht="21.75" customHeight="1" x14ac:dyDescent="0.2">
      <c r="A241" s="47" t="s">
        <v>31</v>
      </c>
      <c r="B241" s="48">
        <v>6600</v>
      </c>
      <c r="C241" s="49">
        <v>6894.38</v>
      </c>
      <c r="D241" s="49">
        <f>B241-C241</f>
        <v>-294.38000000000011</v>
      </c>
    </row>
    <row r="242" spans="1:4" ht="21.75" customHeight="1" x14ac:dyDescent="0.2">
      <c r="A242" s="50" t="s">
        <v>61</v>
      </c>
      <c r="B242" s="34">
        <v>5400</v>
      </c>
      <c r="C242" s="60">
        <v>4732.1000000000004</v>
      </c>
      <c r="D242" s="60">
        <f>B242-C242</f>
        <v>667.89999999999964</v>
      </c>
    </row>
    <row r="243" spans="1:4" ht="21.75" customHeight="1" x14ac:dyDescent="0.2">
      <c r="A243" s="61" t="s">
        <v>62</v>
      </c>
      <c r="B243" s="34">
        <v>1400</v>
      </c>
      <c r="C243" s="60">
        <f>1761.34+250</f>
        <v>2011.34</v>
      </c>
      <c r="D243" s="60">
        <f>B243-C243</f>
        <v>-611.33999999999992</v>
      </c>
    </row>
    <row r="244" spans="1:4" ht="21.75" customHeight="1" thickBot="1" x14ac:dyDescent="0.25">
      <c r="A244" s="54" t="s">
        <v>66</v>
      </c>
      <c r="B244" s="55">
        <v>300</v>
      </c>
      <c r="C244" s="56">
        <v>300</v>
      </c>
      <c r="D244" s="56">
        <f>B244-C244</f>
        <v>0</v>
      </c>
    </row>
    <row r="245" spans="1:4" ht="21.75" customHeight="1" thickBot="1" x14ac:dyDescent="0.25">
      <c r="A245" s="46" t="s">
        <v>63</v>
      </c>
      <c r="B245" s="52">
        <f>SUM(B241:B244)</f>
        <v>13700</v>
      </c>
      <c r="C245" s="53">
        <f>SUM(C241:C244)</f>
        <v>13937.82</v>
      </c>
      <c r="D245" s="53">
        <f>SUM(D241:D244)</f>
        <v>-237.82000000000039</v>
      </c>
    </row>
    <row r="246" spans="1:4" ht="21.75" customHeight="1" thickBot="1" x14ac:dyDescent="0.25">
      <c r="A246" s="3"/>
      <c r="B246" s="62"/>
      <c r="C246" s="62"/>
      <c r="D246" s="62"/>
    </row>
    <row r="247" spans="1:4" ht="21.75" customHeight="1" thickBot="1" x14ac:dyDescent="0.3">
      <c r="A247" s="25" t="s">
        <v>118</v>
      </c>
      <c r="B247" s="58"/>
      <c r="C247" s="59"/>
      <c r="D247" s="59"/>
    </row>
    <row r="248" spans="1:4" ht="21.75" customHeight="1" thickBot="1" x14ac:dyDescent="0.3">
      <c r="A248" s="66"/>
      <c r="B248" s="67"/>
      <c r="C248" s="68"/>
      <c r="D248" s="68"/>
    </row>
    <row r="249" spans="1:4" ht="21.75" customHeight="1" thickBot="1" x14ac:dyDescent="0.25">
      <c r="A249" s="129" t="s">
        <v>150</v>
      </c>
      <c r="B249" s="130"/>
      <c r="C249" s="130"/>
      <c r="D249" s="131"/>
    </row>
    <row r="250" spans="1:4" ht="21.75" customHeight="1" thickBot="1" x14ac:dyDescent="0.25">
      <c r="A250" s="3"/>
      <c r="B250" s="4"/>
      <c r="C250" s="4"/>
      <c r="D250" s="4"/>
    </row>
    <row r="251" spans="1:4" ht="21.75" customHeight="1" thickBot="1" x14ac:dyDescent="0.25">
      <c r="A251" s="46" t="s">
        <v>129</v>
      </c>
      <c r="B251" s="115" t="s">
        <v>46</v>
      </c>
      <c r="C251" s="11" t="s">
        <v>157</v>
      </c>
      <c r="D251" s="11" t="s">
        <v>158</v>
      </c>
    </row>
    <row r="252" spans="1:4" ht="21.75" customHeight="1" x14ac:dyDescent="0.2">
      <c r="A252" s="47" t="s">
        <v>31</v>
      </c>
      <c r="B252" s="48">
        <v>1320</v>
      </c>
      <c r="C252" s="49">
        <v>1320</v>
      </c>
      <c r="D252" s="49">
        <f>B252-C252</f>
        <v>0</v>
      </c>
    </row>
    <row r="253" spans="1:4" ht="21.75" customHeight="1" x14ac:dyDescent="0.2">
      <c r="A253" s="50" t="s">
        <v>61</v>
      </c>
      <c r="B253" s="34">
        <v>1080</v>
      </c>
      <c r="C253" s="60">
        <v>1080</v>
      </c>
      <c r="D253" s="60">
        <f>B253-C253</f>
        <v>0</v>
      </c>
    </row>
    <row r="254" spans="1:4" ht="21.75" customHeight="1" thickBot="1" x14ac:dyDescent="0.25">
      <c r="A254" s="61" t="s">
        <v>62</v>
      </c>
      <c r="B254" s="34">
        <v>315</v>
      </c>
      <c r="C254" s="60">
        <v>315</v>
      </c>
      <c r="D254" s="60">
        <f>B254-C254</f>
        <v>0</v>
      </c>
    </row>
    <row r="255" spans="1:4" ht="21.75" customHeight="1" thickBot="1" x14ac:dyDescent="0.25">
      <c r="A255" s="46" t="s">
        <v>63</v>
      </c>
      <c r="B255" s="52">
        <f>SUM(B252:B254)</f>
        <v>2715</v>
      </c>
      <c r="C255" s="53">
        <f>SUM(C252:C254)</f>
        <v>2715</v>
      </c>
      <c r="D255" s="53">
        <f>SUM(D252:D254)</f>
        <v>0</v>
      </c>
    </row>
    <row r="256" spans="1:4" ht="21.75" customHeight="1" thickBot="1" x14ac:dyDescent="0.25">
      <c r="A256" s="3"/>
      <c r="B256" s="62"/>
      <c r="C256" s="62"/>
      <c r="D256" s="62"/>
    </row>
    <row r="257" spans="1:5" ht="21.75" customHeight="1" thickBot="1" x14ac:dyDescent="0.25">
      <c r="A257" s="46" t="s">
        <v>129</v>
      </c>
      <c r="B257" s="115" t="s">
        <v>46</v>
      </c>
      <c r="C257" s="11" t="s">
        <v>157</v>
      </c>
      <c r="D257" s="11" t="s">
        <v>158</v>
      </c>
    </row>
    <row r="258" spans="1:5" ht="21.75" customHeight="1" x14ac:dyDescent="0.2">
      <c r="A258" s="47" t="s">
        <v>31</v>
      </c>
      <c r="B258" s="48">
        <v>1320</v>
      </c>
      <c r="C258" s="49">
        <v>1320</v>
      </c>
      <c r="D258" s="49">
        <f>B258-C258</f>
        <v>0</v>
      </c>
    </row>
    <row r="259" spans="1:5" ht="21.75" customHeight="1" x14ac:dyDescent="0.2">
      <c r="A259" s="50" t="s">
        <v>61</v>
      </c>
      <c r="B259" s="34">
        <v>1080</v>
      </c>
      <c r="C259" s="60">
        <v>1080</v>
      </c>
      <c r="D259" s="60">
        <f>B259-C259</f>
        <v>0</v>
      </c>
    </row>
    <row r="260" spans="1:5" ht="21.75" customHeight="1" thickBot="1" x14ac:dyDescent="0.25">
      <c r="A260" s="61" t="s">
        <v>62</v>
      </c>
      <c r="B260" s="34">
        <v>315</v>
      </c>
      <c r="C260" s="60">
        <v>315</v>
      </c>
      <c r="D260" s="60">
        <f>B260-C260</f>
        <v>0</v>
      </c>
    </row>
    <row r="261" spans="1:5" ht="21.75" customHeight="1" thickBot="1" x14ac:dyDescent="0.25">
      <c r="A261" s="46" t="s">
        <v>63</v>
      </c>
      <c r="B261" s="52">
        <f>SUM(B258:B260)</f>
        <v>2715</v>
      </c>
      <c r="C261" s="53">
        <f>SUM(C258:C260)</f>
        <v>2715</v>
      </c>
      <c r="D261" s="53">
        <f>SUM(D258:D260)</f>
        <v>0</v>
      </c>
    </row>
    <row r="262" spans="1:5" ht="21.75" customHeight="1" thickBot="1" x14ac:dyDescent="0.3">
      <c r="A262" s="66"/>
      <c r="B262" s="67"/>
      <c r="C262" s="68"/>
      <c r="D262" s="68"/>
    </row>
    <row r="263" spans="1:5" ht="21.75" customHeight="1" thickBot="1" x14ac:dyDescent="0.3">
      <c r="A263" s="117" t="s">
        <v>118</v>
      </c>
      <c r="B263" s="118"/>
      <c r="C263" s="119"/>
      <c r="D263" s="120"/>
    </row>
    <row r="264" spans="1:5" ht="21.75" customHeight="1" x14ac:dyDescent="0.25">
      <c r="A264" s="66"/>
      <c r="B264" s="67"/>
      <c r="C264" s="68"/>
      <c r="D264" s="68"/>
    </row>
    <row r="265" spans="1:5" ht="21.75" customHeight="1" thickBot="1" x14ac:dyDescent="0.25">
      <c r="A265" s="20"/>
      <c r="B265" s="20"/>
      <c r="C265" s="20"/>
      <c r="D265" s="20"/>
    </row>
    <row r="266" spans="1:5" ht="21.75" customHeight="1" thickBot="1" x14ac:dyDescent="0.3">
      <c r="A266" s="64" t="s">
        <v>85</v>
      </c>
      <c r="B266" s="63">
        <f>B66+B71+B78+B91+B100+B109+B122+B131+B142+B149+B156+B166+B172+B178+B184+B190+B196+B207+B214+B220+B227+B236+B245+B255+B261</f>
        <v>276580</v>
      </c>
      <c r="C266" s="63">
        <f>C66+C71+C78+C91+C100+C109+C122+C131+C142+C149+C156+C166+C172+C178+C184+C190+C196+C207+C214+C220+C227+C236+C245+C255+C261</f>
        <v>280976.67</v>
      </c>
      <c r="D266" s="63">
        <f>D66+D71+D78+D91+D100+D109+D122+D131+D142+D149+D156+D166+D172+D178+D184+D190+D196+D207+D214+D220+D227+D236+D245+D255+D261</f>
        <v>-4396.6700000000046</v>
      </c>
    </row>
    <row r="267" spans="1:5" ht="21.75" customHeight="1" thickBot="1" x14ac:dyDescent="0.25"/>
    <row r="268" spans="1:5" ht="21.75" customHeight="1" thickBot="1" x14ac:dyDescent="0.25">
      <c r="A268" s="129" t="s">
        <v>86</v>
      </c>
      <c r="B268" s="130"/>
      <c r="C268" s="130"/>
      <c r="D268" s="131"/>
    </row>
    <row r="269" spans="1:5" ht="21.75" customHeight="1" thickBot="1" x14ac:dyDescent="0.25">
      <c r="A269" s="3"/>
      <c r="B269" s="4"/>
      <c r="C269" s="4"/>
      <c r="D269" s="4"/>
    </row>
    <row r="270" spans="1:5" ht="21.75" customHeight="1" thickBot="1" x14ac:dyDescent="0.25">
      <c r="A270" s="46" t="s">
        <v>12</v>
      </c>
      <c r="B270" s="115" t="s">
        <v>46</v>
      </c>
      <c r="C270" s="11" t="s">
        <v>157</v>
      </c>
      <c r="D270" s="11" t="s">
        <v>158</v>
      </c>
    </row>
    <row r="271" spans="1:5" ht="21.75" customHeight="1" x14ac:dyDescent="0.2">
      <c r="A271" s="47" t="s">
        <v>31</v>
      </c>
      <c r="B271" s="48">
        <v>11000</v>
      </c>
      <c r="C271" s="49">
        <v>35000</v>
      </c>
      <c r="D271" s="49">
        <f>B271-C271</f>
        <v>-24000</v>
      </c>
      <c r="E271" s="127"/>
    </row>
    <row r="272" spans="1:5" ht="21.75" customHeight="1" x14ac:dyDescent="0.2">
      <c r="A272" s="50" t="s">
        <v>61</v>
      </c>
      <c r="B272" s="32">
        <v>6075</v>
      </c>
      <c r="C272" s="51">
        <v>16000</v>
      </c>
      <c r="D272" s="51">
        <f>B272-C272</f>
        <v>-9925</v>
      </c>
    </row>
    <row r="273" spans="1:4" ht="21.75" customHeight="1" x14ac:dyDescent="0.2">
      <c r="A273" s="50" t="s">
        <v>62</v>
      </c>
      <c r="B273" s="32">
        <v>6075</v>
      </c>
      <c r="C273" s="51">
        <v>14000</v>
      </c>
      <c r="D273" s="51">
        <f t="shared" ref="D273:D275" si="19">B273-C273</f>
        <v>-7925</v>
      </c>
    </row>
    <row r="274" spans="1:4" ht="21.75" customHeight="1" x14ac:dyDescent="0.2">
      <c r="A274" s="50" t="s">
        <v>170</v>
      </c>
      <c r="B274" s="32">
        <v>2500</v>
      </c>
      <c r="C274" s="51">
        <v>4000</v>
      </c>
      <c r="D274" s="51">
        <f t="shared" si="19"/>
        <v>-1500</v>
      </c>
    </row>
    <row r="275" spans="1:4" ht="33" customHeight="1" x14ac:dyDescent="0.2">
      <c r="A275" s="50" t="s">
        <v>171</v>
      </c>
      <c r="B275" s="32">
        <v>98900</v>
      </c>
      <c r="C275" s="51">
        <v>140000</v>
      </c>
      <c r="D275" s="51">
        <f t="shared" si="19"/>
        <v>-41100</v>
      </c>
    </row>
    <row r="276" spans="1:4" ht="21.75" customHeight="1" thickBot="1" x14ac:dyDescent="0.25">
      <c r="A276" s="69" t="s">
        <v>172</v>
      </c>
      <c r="B276" s="57">
        <v>2250</v>
      </c>
      <c r="C276" s="70">
        <v>4000</v>
      </c>
      <c r="D276" s="70">
        <f>B276-C276</f>
        <v>-1750</v>
      </c>
    </row>
    <row r="277" spans="1:4" ht="21.75" customHeight="1" thickBot="1" x14ac:dyDescent="0.25">
      <c r="A277" s="46" t="s">
        <v>63</v>
      </c>
      <c r="B277" s="52">
        <f>SUM(B271:B276)</f>
        <v>126800</v>
      </c>
      <c r="C277" s="52">
        <f t="shared" ref="C277:D277" si="20">SUM(C271:C276)</f>
        <v>213000</v>
      </c>
      <c r="D277" s="52">
        <f t="shared" si="20"/>
        <v>-86200</v>
      </c>
    </row>
    <row r="278" spans="1:4" ht="21.75" customHeight="1" thickBot="1" x14ac:dyDescent="0.25">
      <c r="A278" s="3"/>
      <c r="B278" s="14"/>
      <c r="C278" s="14"/>
      <c r="D278" s="14"/>
    </row>
    <row r="279" spans="1:4" ht="21.75" customHeight="1" thickBot="1" x14ac:dyDescent="0.25">
      <c r="A279" s="46" t="s">
        <v>87</v>
      </c>
      <c r="B279" s="115" t="s">
        <v>46</v>
      </c>
      <c r="C279" s="11" t="s">
        <v>157</v>
      </c>
      <c r="D279" s="11" t="s">
        <v>158</v>
      </c>
    </row>
    <row r="280" spans="1:4" ht="21.75" customHeight="1" thickBot="1" x14ac:dyDescent="0.25">
      <c r="A280" s="47" t="s">
        <v>88</v>
      </c>
      <c r="B280" s="48">
        <v>37800</v>
      </c>
      <c r="C280" s="49">
        <v>15000</v>
      </c>
      <c r="D280" s="49">
        <f>B280-C280</f>
        <v>22800</v>
      </c>
    </row>
    <row r="281" spans="1:4" ht="21.75" customHeight="1" thickBot="1" x14ac:dyDescent="0.25">
      <c r="A281" s="46" t="s">
        <v>63</v>
      </c>
      <c r="B281" s="52">
        <f>SUM(B280:B280)</f>
        <v>37800</v>
      </c>
      <c r="C281" s="53">
        <f>SUM(C280:C280)</f>
        <v>15000</v>
      </c>
      <c r="D281" s="53">
        <f>SUM(D280:D280)</f>
        <v>22800</v>
      </c>
    </row>
    <row r="282" spans="1:4" ht="21.75" customHeight="1" thickBot="1" x14ac:dyDescent="0.25">
      <c r="A282" s="20"/>
      <c r="B282" s="20"/>
      <c r="C282" s="20"/>
      <c r="D282" s="20"/>
    </row>
    <row r="283" spans="1:4" ht="21.75" customHeight="1" thickBot="1" x14ac:dyDescent="0.25">
      <c r="A283" s="46" t="s">
        <v>89</v>
      </c>
      <c r="B283" s="115" t="s">
        <v>46</v>
      </c>
      <c r="C283" s="11" t="s">
        <v>157</v>
      </c>
      <c r="D283" s="11" t="s">
        <v>158</v>
      </c>
    </row>
    <row r="284" spans="1:4" ht="21.75" customHeight="1" x14ac:dyDescent="0.2">
      <c r="A284" s="47" t="s">
        <v>173</v>
      </c>
      <c r="B284" s="48">
        <v>30000</v>
      </c>
      <c r="C284" s="49">
        <v>30000</v>
      </c>
      <c r="D284" s="49">
        <f>B284-C284</f>
        <v>0</v>
      </c>
    </row>
    <row r="285" spans="1:4" ht="21.75" customHeight="1" thickBot="1" x14ac:dyDescent="0.25">
      <c r="A285" s="69" t="s">
        <v>174</v>
      </c>
      <c r="B285" s="57">
        <v>50000</v>
      </c>
      <c r="C285" s="70">
        <v>80000</v>
      </c>
      <c r="D285" s="70">
        <f>B285-C285</f>
        <v>-30000</v>
      </c>
    </row>
    <row r="286" spans="1:4" ht="21.75" customHeight="1" thickBot="1" x14ac:dyDescent="0.25">
      <c r="A286" s="46" t="s">
        <v>63</v>
      </c>
      <c r="B286" s="52">
        <f>SUM(B284:B285)</f>
        <v>80000</v>
      </c>
      <c r="C286" s="53">
        <f>SUM(C284:C285)</f>
        <v>110000</v>
      </c>
      <c r="D286" s="53">
        <f>SUM(D284:D285)</f>
        <v>-30000</v>
      </c>
    </row>
    <row r="287" spans="1:4" ht="21.75" customHeight="1" thickBot="1" x14ac:dyDescent="0.25">
      <c r="A287" s="20"/>
      <c r="B287" s="20"/>
      <c r="C287" s="20"/>
      <c r="D287" s="20"/>
    </row>
    <row r="288" spans="1:4" ht="21.75" customHeight="1" thickBot="1" x14ac:dyDescent="0.25">
      <c r="A288" s="129" t="s">
        <v>90</v>
      </c>
      <c r="B288" s="130"/>
      <c r="C288" s="130"/>
      <c r="D288" s="131"/>
    </row>
    <row r="289" spans="1:5" ht="21.75" customHeight="1" thickBot="1" x14ac:dyDescent="0.25">
      <c r="A289" s="124"/>
      <c r="B289" s="123"/>
      <c r="C289" s="123"/>
      <c r="D289" s="123"/>
    </row>
    <row r="290" spans="1:5" ht="21.75" customHeight="1" thickBot="1" x14ac:dyDescent="0.25">
      <c r="A290" s="46"/>
      <c r="B290" s="115" t="s">
        <v>46</v>
      </c>
      <c r="C290" s="11" t="s">
        <v>157</v>
      </c>
      <c r="D290" s="11" t="s">
        <v>158</v>
      </c>
    </row>
    <row r="291" spans="1:5" ht="21.75" customHeight="1" x14ac:dyDescent="0.2">
      <c r="A291" s="47" t="s">
        <v>91</v>
      </c>
      <c r="B291" s="48">
        <v>2000</v>
      </c>
      <c r="C291" s="49">
        <v>0</v>
      </c>
      <c r="D291" s="49">
        <f>B291-C291</f>
        <v>2000</v>
      </c>
      <c r="E291" s="127" t="s">
        <v>196</v>
      </c>
    </row>
    <row r="292" spans="1:5" ht="21.75" customHeight="1" x14ac:dyDescent="0.2">
      <c r="A292" s="61" t="s">
        <v>199</v>
      </c>
      <c r="B292" s="34">
        <v>1600</v>
      </c>
      <c r="C292" s="60">
        <v>1600</v>
      </c>
      <c r="D292" s="60">
        <f>B292-C292</f>
        <v>0</v>
      </c>
    </row>
    <row r="293" spans="1:5" ht="21.75" customHeight="1" x14ac:dyDescent="0.2">
      <c r="A293" s="61" t="s">
        <v>197</v>
      </c>
      <c r="B293" s="34">
        <v>1600</v>
      </c>
      <c r="C293" s="60">
        <v>0</v>
      </c>
      <c r="D293" s="60">
        <f t="shared" ref="D293:D297" si="21">B293-C293</f>
        <v>1600</v>
      </c>
    </row>
    <row r="294" spans="1:5" ht="21.75" customHeight="1" x14ac:dyDescent="0.2">
      <c r="A294" s="61" t="s">
        <v>198</v>
      </c>
      <c r="B294" s="34">
        <v>1600</v>
      </c>
      <c r="C294" s="60">
        <v>0</v>
      </c>
      <c r="D294" s="60">
        <f t="shared" si="21"/>
        <v>1600</v>
      </c>
    </row>
    <row r="295" spans="1:5" ht="21.75" customHeight="1" x14ac:dyDescent="0.2">
      <c r="A295" s="61" t="s">
        <v>92</v>
      </c>
      <c r="B295" s="34">
        <v>5000</v>
      </c>
      <c r="C295" s="60">
        <v>0</v>
      </c>
      <c r="D295" s="60">
        <f t="shared" si="21"/>
        <v>5000</v>
      </c>
    </row>
    <row r="296" spans="1:5" ht="21.75" customHeight="1" x14ac:dyDescent="0.2">
      <c r="A296" s="61" t="s">
        <v>93</v>
      </c>
      <c r="B296" s="34">
        <v>1080</v>
      </c>
      <c r="C296" s="60">
        <v>1000</v>
      </c>
      <c r="D296" s="60">
        <f t="shared" si="21"/>
        <v>80</v>
      </c>
    </row>
    <row r="297" spans="1:5" ht="21.75" customHeight="1" x14ac:dyDescent="0.2">
      <c r="A297" s="61" t="s">
        <v>94</v>
      </c>
      <c r="B297" s="34">
        <v>2200</v>
      </c>
      <c r="C297" s="60">
        <v>500</v>
      </c>
      <c r="D297" s="60">
        <f t="shared" si="21"/>
        <v>1700</v>
      </c>
    </row>
    <row r="298" spans="1:5" ht="21.75" customHeight="1" thickBot="1" x14ac:dyDescent="0.25">
      <c r="A298" s="54" t="s">
        <v>130</v>
      </c>
      <c r="B298" s="55">
        <v>5000</v>
      </c>
      <c r="C298" s="56">
        <v>4000</v>
      </c>
      <c r="D298" s="56">
        <f>B298-C298</f>
        <v>1000</v>
      </c>
    </row>
    <row r="299" spans="1:5" ht="21.75" customHeight="1" thickBot="1" x14ac:dyDescent="0.25">
      <c r="A299" s="46" t="s">
        <v>63</v>
      </c>
      <c r="B299" s="52">
        <f>SUM(B291:B298)</f>
        <v>20080</v>
      </c>
      <c r="C299" s="53">
        <f>SUM(C291:C298)</f>
        <v>7100</v>
      </c>
      <c r="D299" s="53">
        <f>SUM(D291:D298)</f>
        <v>12980</v>
      </c>
    </row>
    <row r="300" spans="1:5" ht="21.75" customHeight="1" thickBot="1" x14ac:dyDescent="0.25">
      <c r="A300" s="20"/>
      <c r="B300" s="20"/>
      <c r="C300" s="20"/>
      <c r="D300" s="20"/>
    </row>
    <row r="301" spans="1:5" ht="21.75" customHeight="1" thickBot="1" x14ac:dyDescent="0.3">
      <c r="A301" s="44" t="s">
        <v>95</v>
      </c>
      <c r="B301" s="45">
        <f>B277+B281+B286+B299</f>
        <v>264680</v>
      </c>
      <c r="C301" s="45">
        <f>C277+C281+C286+C299</f>
        <v>345100</v>
      </c>
      <c r="D301" s="45">
        <f>D277+D281+D286+D299</f>
        <v>-80420</v>
      </c>
    </row>
    <row r="302" spans="1:5" ht="21.75" customHeight="1" thickBot="1" x14ac:dyDescent="0.25">
      <c r="C302" s="20"/>
      <c r="D302" s="20"/>
    </row>
    <row r="303" spans="1:5" ht="21.75" customHeight="1" thickBot="1" x14ac:dyDescent="0.3">
      <c r="A303" s="117" t="s">
        <v>118</v>
      </c>
      <c r="B303" s="121"/>
      <c r="C303" s="121"/>
      <c r="D303" s="116"/>
    </row>
    <row r="304" spans="1:5" ht="21.75" customHeight="1" thickBot="1" x14ac:dyDescent="0.25"/>
    <row r="305" spans="1:5" ht="21.75" customHeight="1" thickBot="1" x14ac:dyDescent="0.25">
      <c r="A305" s="129" t="s">
        <v>96</v>
      </c>
      <c r="B305" s="142"/>
      <c r="C305" s="142"/>
      <c r="D305" s="131"/>
    </row>
    <row r="306" spans="1:5" ht="21.75" customHeight="1" thickBot="1" x14ac:dyDescent="0.25">
      <c r="A306" s="3"/>
      <c r="B306" s="4"/>
      <c r="C306" s="4"/>
      <c r="D306" s="4"/>
    </row>
    <row r="307" spans="1:5" ht="21.75" customHeight="1" thickBot="1" x14ac:dyDescent="0.25">
      <c r="A307" s="46"/>
      <c r="B307" s="115" t="s">
        <v>46</v>
      </c>
      <c r="C307" s="11" t="s">
        <v>157</v>
      </c>
      <c r="D307" s="11" t="s">
        <v>158</v>
      </c>
    </row>
    <row r="308" spans="1:5" ht="21.75" customHeight="1" x14ac:dyDescent="0.2">
      <c r="A308" s="47" t="s">
        <v>97</v>
      </c>
      <c r="B308" s="48">
        <v>12000</v>
      </c>
      <c r="C308" s="49">
        <v>7000</v>
      </c>
      <c r="D308" s="49">
        <f>B308-C308</f>
        <v>5000</v>
      </c>
      <c r="E308" s="127" t="s">
        <v>196</v>
      </c>
    </row>
    <row r="309" spans="1:5" ht="21.75" customHeight="1" x14ac:dyDescent="0.2">
      <c r="A309" s="61" t="s">
        <v>98</v>
      </c>
      <c r="B309" s="34">
        <v>2000</v>
      </c>
      <c r="C309" s="60">
        <v>2000</v>
      </c>
      <c r="D309" s="60">
        <f>B309-C309</f>
        <v>0</v>
      </c>
    </row>
    <row r="310" spans="1:5" ht="21.75" customHeight="1" x14ac:dyDescent="0.2">
      <c r="A310" s="61" t="s">
        <v>17</v>
      </c>
      <c r="B310" s="34">
        <v>1000</v>
      </c>
      <c r="C310" s="60">
        <v>300</v>
      </c>
      <c r="D310" s="60">
        <f t="shared" ref="D310:D312" si="22">B310-C310</f>
        <v>700</v>
      </c>
    </row>
    <row r="311" spans="1:5" ht="21.75" customHeight="1" x14ac:dyDescent="0.2">
      <c r="A311" s="61" t="s">
        <v>99</v>
      </c>
      <c r="B311" s="34">
        <v>4000</v>
      </c>
      <c r="C311" s="60">
        <v>4000</v>
      </c>
      <c r="D311" s="60">
        <f t="shared" si="22"/>
        <v>0</v>
      </c>
    </row>
    <row r="312" spans="1:5" ht="21.75" customHeight="1" thickBot="1" x14ac:dyDescent="0.25">
      <c r="A312" s="61" t="s">
        <v>56</v>
      </c>
      <c r="B312" s="34">
        <v>4000</v>
      </c>
      <c r="C312" s="60">
        <v>2500</v>
      </c>
      <c r="D312" s="60">
        <f t="shared" si="22"/>
        <v>1500</v>
      </c>
    </row>
    <row r="313" spans="1:5" ht="21.75" customHeight="1" thickBot="1" x14ac:dyDescent="0.25">
      <c r="A313" s="46" t="s">
        <v>63</v>
      </c>
      <c r="B313" s="52">
        <f>SUM(B308:B312)</f>
        <v>23000</v>
      </c>
      <c r="C313" s="53">
        <f>SUM(C308:C312)</f>
        <v>15800</v>
      </c>
      <c r="D313" s="53">
        <f>SUM(D308:D312)</f>
        <v>7200</v>
      </c>
    </row>
    <row r="314" spans="1:5" ht="21.75" customHeight="1" thickBot="1" x14ac:dyDescent="0.25">
      <c r="A314" s="3"/>
      <c r="B314" s="14"/>
      <c r="C314" s="14"/>
      <c r="D314" s="14"/>
    </row>
    <row r="315" spans="1:5" ht="21.75" customHeight="1" thickBot="1" x14ac:dyDescent="0.3">
      <c r="A315" s="44" t="s">
        <v>95</v>
      </c>
      <c r="B315" s="45">
        <f>B313</f>
        <v>23000</v>
      </c>
      <c r="C315" s="45">
        <f>C313</f>
        <v>15800</v>
      </c>
      <c r="D315" s="45">
        <f>D313</f>
        <v>7200</v>
      </c>
    </row>
    <row r="316" spans="1:5" ht="21.75" customHeight="1" thickBot="1" x14ac:dyDescent="0.25">
      <c r="C316" s="20"/>
      <c r="D316" s="20"/>
    </row>
    <row r="317" spans="1:5" ht="21.75" customHeight="1" thickBot="1" x14ac:dyDescent="0.25">
      <c r="A317" s="129" t="s">
        <v>100</v>
      </c>
      <c r="B317" s="130"/>
      <c r="C317" s="130"/>
      <c r="D317" s="131"/>
    </row>
    <row r="318" spans="1:5" ht="21.75" customHeight="1" thickBot="1" x14ac:dyDescent="0.25">
      <c r="A318" s="3"/>
      <c r="B318" s="4"/>
      <c r="C318" s="4"/>
      <c r="D318" s="4"/>
    </row>
    <row r="319" spans="1:5" ht="21.75" customHeight="1" thickBot="1" x14ac:dyDescent="0.25">
      <c r="A319" s="46"/>
      <c r="B319" s="115" t="s">
        <v>46</v>
      </c>
      <c r="C319" s="11" t="s">
        <v>157</v>
      </c>
      <c r="D319" s="11" t="s">
        <v>158</v>
      </c>
    </row>
    <row r="320" spans="1:5" ht="21.75" customHeight="1" x14ac:dyDescent="0.2">
      <c r="A320" s="47" t="s">
        <v>101</v>
      </c>
      <c r="B320" s="48">
        <v>2200</v>
      </c>
      <c r="C320" s="49">
        <v>0</v>
      </c>
      <c r="D320" s="49">
        <f>B320-C320</f>
        <v>2200</v>
      </c>
    </row>
    <row r="321" spans="1:4" ht="21.75" customHeight="1" x14ac:dyDescent="0.2">
      <c r="A321" s="61" t="s">
        <v>102</v>
      </c>
      <c r="B321" s="34">
        <v>0</v>
      </c>
      <c r="C321" s="60">
        <v>109.2</v>
      </c>
      <c r="D321" s="60">
        <f>B321-C321</f>
        <v>-109.2</v>
      </c>
    </row>
    <row r="322" spans="1:4" ht="21.75" customHeight="1" x14ac:dyDescent="0.2">
      <c r="A322" s="61" t="s">
        <v>103</v>
      </c>
      <c r="B322" s="34">
        <v>0</v>
      </c>
      <c r="C322" s="60">
        <v>463.37</v>
      </c>
      <c r="D322" s="60">
        <f t="shared" ref="D322:D326" si="23">B322-C322</f>
        <v>-463.37</v>
      </c>
    </row>
    <row r="323" spans="1:4" ht="21.75" customHeight="1" x14ac:dyDescent="0.2">
      <c r="A323" s="61" t="s">
        <v>104</v>
      </c>
      <c r="B323" s="34">
        <v>2400</v>
      </c>
      <c r="C323" s="60">
        <v>1000</v>
      </c>
      <c r="D323" s="60">
        <f t="shared" si="23"/>
        <v>1400</v>
      </c>
    </row>
    <row r="324" spans="1:4" ht="21.75" customHeight="1" x14ac:dyDescent="0.2">
      <c r="A324" s="61" t="s">
        <v>105</v>
      </c>
      <c r="B324" s="34">
        <v>600</v>
      </c>
      <c r="C324" s="60">
        <v>1400</v>
      </c>
      <c r="D324" s="60">
        <f t="shared" si="23"/>
        <v>-800</v>
      </c>
    </row>
    <row r="325" spans="1:4" ht="21.75" customHeight="1" x14ac:dyDescent="0.2">
      <c r="A325" s="61" t="s">
        <v>106</v>
      </c>
      <c r="B325" s="34">
        <v>700</v>
      </c>
      <c r="C325" s="60">
        <v>0</v>
      </c>
      <c r="D325" s="60">
        <f t="shared" si="23"/>
        <v>700</v>
      </c>
    </row>
    <row r="326" spans="1:4" ht="21.75" customHeight="1" x14ac:dyDescent="0.2">
      <c r="A326" s="50" t="s">
        <v>107</v>
      </c>
      <c r="B326" s="32">
        <v>0</v>
      </c>
      <c r="C326" s="51">
        <v>133</v>
      </c>
      <c r="D326" s="60">
        <f t="shared" si="23"/>
        <v>-133</v>
      </c>
    </row>
    <row r="327" spans="1:4" ht="21.75" customHeight="1" thickBot="1" x14ac:dyDescent="0.25">
      <c r="A327" s="54" t="s">
        <v>108</v>
      </c>
      <c r="B327" s="55">
        <v>700</v>
      </c>
      <c r="C327" s="56">
        <v>0</v>
      </c>
      <c r="D327" s="56">
        <f>B327-C327</f>
        <v>700</v>
      </c>
    </row>
    <row r="328" spans="1:4" ht="21.75" customHeight="1" thickBot="1" x14ac:dyDescent="0.25">
      <c r="A328" s="46" t="s">
        <v>63</v>
      </c>
      <c r="B328" s="52">
        <f>SUM(B320:B327)</f>
        <v>6600</v>
      </c>
      <c r="C328" s="53">
        <f>SUM(C320:C327)</f>
        <v>3105.57</v>
      </c>
      <c r="D328" s="53">
        <f>SUM(D320:D327)</f>
        <v>3494.4300000000003</v>
      </c>
    </row>
    <row r="329" spans="1:4" ht="21.75" customHeight="1" thickBot="1" x14ac:dyDescent="0.25">
      <c r="A329" s="3"/>
      <c r="B329" s="14"/>
      <c r="C329" s="14"/>
      <c r="D329" s="14"/>
    </row>
    <row r="330" spans="1:4" ht="21.75" customHeight="1" thickBot="1" x14ac:dyDescent="0.25">
      <c r="A330" s="129" t="s">
        <v>109</v>
      </c>
      <c r="B330" s="130"/>
      <c r="C330" s="130"/>
      <c r="D330" s="131"/>
    </row>
    <row r="331" spans="1:4" ht="21.75" customHeight="1" thickBot="1" x14ac:dyDescent="0.25">
      <c r="A331" s="3"/>
      <c r="B331" s="4"/>
      <c r="C331" s="4"/>
      <c r="D331" s="4"/>
    </row>
    <row r="332" spans="1:4" ht="21.75" customHeight="1" thickBot="1" x14ac:dyDescent="0.25">
      <c r="A332" s="46"/>
      <c r="B332" s="115" t="s">
        <v>46</v>
      </c>
      <c r="C332" s="11" t="s">
        <v>157</v>
      </c>
      <c r="D332" s="11" t="s">
        <v>158</v>
      </c>
    </row>
    <row r="333" spans="1:4" ht="21.75" customHeight="1" thickBot="1" x14ac:dyDescent="0.25">
      <c r="A333" s="47" t="s">
        <v>110</v>
      </c>
      <c r="B333" s="48">
        <v>4000</v>
      </c>
      <c r="C333" s="49">
        <v>4791.6000000000004</v>
      </c>
      <c r="D333" s="49">
        <f>B333-C333</f>
        <v>-791.60000000000036</v>
      </c>
    </row>
    <row r="334" spans="1:4" ht="21.75" customHeight="1" thickBot="1" x14ac:dyDescent="0.25">
      <c r="A334" s="46" t="s">
        <v>63</v>
      </c>
      <c r="B334" s="52">
        <f>SUM(B333:B333)</f>
        <v>4000</v>
      </c>
      <c r="C334" s="53">
        <f>SUM(C333:C333)</f>
        <v>4791.6000000000004</v>
      </c>
      <c r="D334" s="53">
        <f>SUM(D333:D333)</f>
        <v>-791.60000000000036</v>
      </c>
    </row>
    <row r="335" spans="1:4" ht="21.75" customHeight="1" thickBot="1" x14ac:dyDescent="0.25">
      <c r="A335" s="3"/>
      <c r="B335" s="14"/>
      <c r="C335" s="14"/>
      <c r="D335" s="14"/>
    </row>
    <row r="336" spans="1:4" ht="21.75" customHeight="1" thickBot="1" x14ac:dyDescent="0.25">
      <c r="A336" s="129" t="s">
        <v>111</v>
      </c>
      <c r="B336" s="130"/>
      <c r="C336" s="130"/>
      <c r="D336" s="131"/>
    </row>
    <row r="337" spans="1:4" ht="21.75" customHeight="1" thickBot="1" x14ac:dyDescent="0.25">
      <c r="A337" s="3"/>
      <c r="B337" s="4"/>
      <c r="C337" s="4"/>
      <c r="D337" s="4"/>
    </row>
    <row r="338" spans="1:4" ht="21.75" customHeight="1" thickBot="1" x14ac:dyDescent="0.25">
      <c r="A338" s="46"/>
      <c r="B338" s="115" t="s">
        <v>46</v>
      </c>
      <c r="C338" s="11" t="s">
        <v>157</v>
      </c>
      <c r="D338" s="11" t="s">
        <v>158</v>
      </c>
    </row>
    <row r="339" spans="1:4" ht="21.75" customHeight="1" x14ac:dyDescent="0.2">
      <c r="A339" s="47" t="s">
        <v>112</v>
      </c>
      <c r="B339" s="48">
        <v>64200</v>
      </c>
      <c r="C339" s="49">
        <v>64200</v>
      </c>
      <c r="D339" s="49">
        <f>B339-C339</f>
        <v>0</v>
      </c>
    </row>
    <row r="340" spans="1:4" ht="21.75" customHeight="1" x14ac:dyDescent="0.2">
      <c r="A340" s="61" t="s">
        <v>19</v>
      </c>
      <c r="B340" s="34">
        <v>2050</v>
      </c>
      <c r="C340" s="60">
        <v>2050</v>
      </c>
      <c r="D340" s="60">
        <f>B340-C340</f>
        <v>0</v>
      </c>
    </row>
    <row r="341" spans="1:4" ht="21.75" customHeight="1" x14ac:dyDescent="0.2">
      <c r="A341" s="61" t="s">
        <v>113</v>
      </c>
      <c r="B341" s="34">
        <v>10000</v>
      </c>
      <c r="C341" s="60">
        <v>10000</v>
      </c>
      <c r="D341" s="60">
        <f t="shared" ref="D341:D347" si="24">B341-C341</f>
        <v>0</v>
      </c>
    </row>
    <row r="342" spans="1:4" ht="21.75" customHeight="1" x14ac:dyDescent="0.2">
      <c r="A342" s="61" t="s">
        <v>20</v>
      </c>
      <c r="B342" s="34">
        <v>1600</v>
      </c>
      <c r="C342" s="60">
        <v>1500</v>
      </c>
      <c r="D342" s="60">
        <f t="shared" si="24"/>
        <v>100</v>
      </c>
    </row>
    <row r="343" spans="1:4" ht="21.75" customHeight="1" x14ac:dyDescent="0.2">
      <c r="A343" s="61" t="s">
        <v>21</v>
      </c>
      <c r="B343" s="34">
        <v>2500</v>
      </c>
      <c r="C343" s="60">
        <v>3000</v>
      </c>
      <c r="D343" s="60">
        <f t="shared" si="24"/>
        <v>-500</v>
      </c>
    </row>
    <row r="344" spans="1:4" ht="21.75" customHeight="1" x14ac:dyDescent="0.2">
      <c r="A344" s="61" t="s">
        <v>114</v>
      </c>
      <c r="B344" s="34">
        <v>11500</v>
      </c>
      <c r="C344" s="60">
        <v>11000</v>
      </c>
      <c r="D344" s="60">
        <f t="shared" si="24"/>
        <v>500</v>
      </c>
    </row>
    <row r="345" spans="1:4" ht="21.75" customHeight="1" x14ac:dyDescent="0.2">
      <c r="A345" s="50" t="s">
        <v>22</v>
      </c>
      <c r="B345" s="32">
        <v>741.03</v>
      </c>
      <c r="C345" s="51">
        <v>250</v>
      </c>
      <c r="D345" s="60">
        <f t="shared" si="24"/>
        <v>491.03</v>
      </c>
    </row>
    <row r="346" spans="1:4" ht="21.75" customHeight="1" x14ac:dyDescent="0.2">
      <c r="A346" s="65" t="s">
        <v>115</v>
      </c>
      <c r="B346" s="32">
        <v>4500</v>
      </c>
      <c r="C346" s="32">
        <v>4500</v>
      </c>
      <c r="D346" s="60">
        <f t="shared" si="24"/>
        <v>0</v>
      </c>
    </row>
    <row r="347" spans="1:4" ht="21.75" customHeight="1" x14ac:dyDescent="0.2">
      <c r="A347" s="65" t="s">
        <v>23</v>
      </c>
      <c r="B347" s="32">
        <v>4000</v>
      </c>
      <c r="C347" s="32">
        <f>414.5+310.89+622.81+340.64</f>
        <v>1688.8399999999997</v>
      </c>
      <c r="D347" s="60">
        <f t="shared" si="24"/>
        <v>2311.1600000000003</v>
      </c>
    </row>
    <row r="348" spans="1:4" ht="21.75" customHeight="1" thickBot="1" x14ac:dyDescent="0.25">
      <c r="A348" s="65" t="s">
        <v>116</v>
      </c>
      <c r="B348" s="32">
        <v>600</v>
      </c>
      <c r="C348" s="32">
        <v>600</v>
      </c>
      <c r="D348" s="32">
        <f>B348-C348</f>
        <v>0</v>
      </c>
    </row>
    <row r="349" spans="1:4" ht="21.75" customHeight="1" thickBot="1" x14ac:dyDescent="0.25">
      <c r="A349" s="46" t="s">
        <v>63</v>
      </c>
      <c r="B349" s="52">
        <f>SUM(B339:B348)</f>
        <v>101691.03</v>
      </c>
      <c r="C349" s="53">
        <f>SUM(C339:C348)</f>
        <v>98788.84</v>
      </c>
      <c r="D349" s="53">
        <f>SUM(D339:D348)</f>
        <v>2902.1900000000005</v>
      </c>
    </row>
    <row r="350" spans="1:4" ht="21.75" customHeight="1" thickBot="1" x14ac:dyDescent="0.25">
      <c r="A350" s="3"/>
      <c r="B350" s="14"/>
      <c r="C350" s="14"/>
      <c r="D350" s="14"/>
    </row>
    <row r="351" spans="1:4" ht="21.75" customHeight="1" thickBot="1" x14ac:dyDescent="0.3">
      <c r="A351" s="44" t="s">
        <v>95</v>
      </c>
      <c r="B351" s="45">
        <f>B328+B334+B349</f>
        <v>112291.03</v>
      </c>
      <c r="C351" s="45">
        <f>C328+C334+C349</f>
        <v>106686.01</v>
      </c>
      <c r="D351" s="45">
        <f>D328+D334+D349</f>
        <v>5605.02</v>
      </c>
    </row>
    <row r="352" spans="1:4" ht="21.75" customHeight="1" thickBot="1" x14ac:dyDescent="0.25"/>
    <row r="353" spans="1:4" ht="21.75" customHeight="1" thickBot="1" x14ac:dyDescent="0.3">
      <c r="A353" s="44" t="s">
        <v>156</v>
      </c>
      <c r="B353" s="45">
        <f>B55+B266+B301+B315+B351</f>
        <v>1246303.6300000001</v>
      </c>
      <c r="C353" s="45">
        <f>C55+C266+C301+C315+C351</f>
        <v>1357465.99</v>
      </c>
      <c r="D353" s="45">
        <f>D55+D266+D301+D315+D351</f>
        <v>-111162.36</v>
      </c>
    </row>
    <row r="354" spans="1:4" ht="21.75" customHeight="1" thickBot="1" x14ac:dyDescent="0.25"/>
    <row r="355" spans="1:4" ht="21.75" customHeight="1" thickBot="1" x14ac:dyDescent="0.25">
      <c r="A355" s="129" t="s">
        <v>125</v>
      </c>
      <c r="B355" s="130"/>
      <c r="C355" s="130"/>
      <c r="D355" s="131"/>
    </row>
    <row r="356" spans="1:4" ht="21.75" customHeight="1" thickBot="1" x14ac:dyDescent="0.25">
      <c r="A356" s="3"/>
      <c r="B356" s="4"/>
      <c r="C356" s="4"/>
      <c r="D356" s="4"/>
    </row>
    <row r="357" spans="1:4" ht="21.75" customHeight="1" thickBot="1" x14ac:dyDescent="0.25">
      <c r="A357" s="46"/>
      <c r="B357" s="115" t="s">
        <v>46</v>
      </c>
      <c r="C357" s="11" t="s">
        <v>157</v>
      </c>
      <c r="D357" s="11" t="s">
        <v>158</v>
      </c>
    </row>
    <row r="358" spans="1:4" ht="21.75" customHeight="1" x14ac:dyDescent="0.2">
      <c r="A358" s="47" t="s">
        <v>120</v>
      </c>
      <c r="B358" s="48">
        <v>22000</v>
      </c>
      <c r="C358" s="49">
        <v>14000</v>
      </c>
      <c r="D358" s="49">
        <f>B358-C358</f>
        <v>8000</v>
      </c>
    </row>
    <row r="359" spans="1:4" ht="21.75" customHeight="1" x14ac:dyDescent="0.2">
      <c r="A359" s="61" t="s">
        <v>11</v>
      </c>
      <c r="B359" s="34">
        <v>4500</v>
      </c>
      <c r="C359" s="60">
        <v>4000</v>
      </c>
      <c r="D359" s="60">
        <f>B359-C359</f>
        <v>500</v>
      </c>
    </row>
    <row r="360" spans="1:4" ht="21.75" customHeight="1" x14ac:dyDescent="0.2">
      <c r="A360" s="61" t="s">
        <v>10</v>
      </c>
      <c r="B360" s="34">
        <v>3000</v>
      </c>
      <c r="C360" s="60">
        <v>0</v>
      </c>
      <c r="D360" s="60">
        <f t="shared" ref="D360:D367" si="25">B360-C360</f>
        <v>3000</v>
      </c>
    </row>
    <row r="361" spans="1:4" ht="21.75" customHeight="1" x14ac:dyDescent="0.2">
      <c r="A361" s="61" t="s">
        <v>131</v>
      </c>
      <c r="B361" s="34">
        <v>25000</v>
      </c>
      <c r="C361" s="60">
        <v>25000</v>
      </c>
      <c r="D361" s="60">
        <f t="shared" si="25"/>
        <v>0</v>
      </c>
    </row>
    <row r="362" spans="1:4" ht="21.75" customHeight="1" x14ac:dyDescent="0.2">
      <c r="A362" s="61" t="s">
        <v>121</v>
      </c>
      <c r="B362" s="34">
        <v>171700</v>
      </c>
      <c r="C362" s="60">
        <v>202700</v>
      </c>
      <c r="D362" s="60">
        <f t="shared" si="25"/>
        <v>-31000</v>
      </c>
    </row>
    <row r="363" spans="1:4" ht="21.75" customHeight="1" x14ac:dyDescent="0.2">
      <c r="A363" s="50" t="s">
        <v>91</v>
      </c>
      <c r="B363" s="32">
        <v>2000</v>
      </c>
      <c r="C363" s="51">
        <v>0</v>
      </c>
      <c r="D363" s="60">
        <f t="shared" si="25"/>
        <v>2000</v>
      </c>
    </row>
    <row r="364" spans="1:4" ht="21.75" customHeight="1" x14ac:dyDescent="0.2">
      <c r="A364" s="50" t="s">
        <v>122</v>
      </c>
      <c r="B364" s="32">
        <v>4200</v>
      </c>
      <c r="C364" s="51">
        <v>1500</v>
      </c>
      <c r="D364" s="60">
        <f t="shared" si="25"/>
        <v>2700</v>
      </c>
    </row>
    <row r="365" spans="1:4" ht="21.75" customHeight="1" x14ac:dyDescent="0.2">
      <c r="A365" s="50" t="s">
        <v>123</v>
      </c>
      <c r="B365" s="32">
        <v>7000</v>
      </c>
      <c r="C365" s="51">
        <v>2000</v>
      </c>
      <c r="D365" s="60">
        <f t="shared" si="25"/>
        <v>5000</v>
      </c>
    </row>
    <row r="366" spans="1:4" ht="21.75" customHeight="1" x14ac:dyDescent="0.2">
      <c r="A366" s="50" t="s">
        <v>124</v>
      </c>
      <c r="B366" s="32">
        <v>2300</v>
      </c>
      <c r="C366" s="51">
        <v>0</v>
      </c>
      <c r="D366" s="60">
        <f t="shared" si="25"/>
        <v>2300</v>
      </c>
    </row>
    <row r="367" spans="1:4" ht="21.75" customHeight="1" x14ac:dyDescent="0.2">
      <c r="A367" s="50" t="s">
        <v>132</v>
      </c>
      <c r="B367" s="32">
        <v>5000</v>
      </c>
      <c r="C367" s="51">
        <v>0</v>
      </c>
      <c r="D367" s="60">
        <f t="shared" si="25"/>
        <v>5000</v>
      </c>
    </row>
    <row r="368" spans="1:4" ht="21.75" customHeight="1" thickBot="1" x14ac:dyDescent="0.25">
      <c r="A368" s="50" t="s">
        <v>53</v>
      </c>
      <c r="B368" s="32">
        <v>2500</v>
      </c>
      <c r="C368" s="51">
        <v>0</v>
      </c>
      <c r="D368" s="51">
        <f>B368-C368</f>
        <v>2500</v>
      </c>
    </row>
    <row r="369" spans="1:4" ht="21.75" customHeight="1" thickBot="1" x14ac:dyDescent="0.25">
      <c r="A369" s="46" t="s">
        <v>63</v>
      </c>
      <c r="B369" s="52">
        <f>SUM(B358:B368)</f>
        <v>249200</v>
      </c>
      <c r="C369" s="53">
        <f>SUM(C358:C368)</f>
        <v>249200</v>
      </c>
      <c r="D369" s="53">
        <f>SUM(D358:D368)</f>
        <v>0</v>
      </c>
    </row>
    <row r="370" spans="1:4" ht="21.75" customHeight="1" thickBot="1" x14ac:dyDescent="0.25"/>
    <row r="371" spans="1:4" ht="21.75" customHeight="1" thickBot="1" x14ac:dyDescent="0.25">
      <c r="A371" s="132" t="s">
        <v>58</v>
      </c>
      <c r="B371" s="133"/>
      <c r="C371" s="133"/>
      <c r="D371" s="134"/>
    </row>
    <row r="372" spans="1:4" ht="21.75" customHeight="1" thickBot="1" x14ac:dyDescent="0.25">
      <c r="A372" s="12"/>
      <c r="B372" s="13"/>
      <c r="C372" s="13"/>
      <c r="D372" s="114"/>
    </row>
    <row r="373" spans="1:4" ht="21.75" customHeight="1" x14ac:dyDescent="0.2">
      <c r="A373" s="7" t="s">
        <v>7</v>
      </c>
      <c r="B373" s="8" t="s">
        <v>8</v>
      </c>
      <c r="C373" s="135" t="s">
        <v>9</v>
      </c>
      <c r="D373" s="136"/>
    </row>
    <row r="374" spans="1:4" ht="21.75" customHeight="1" x14ac:dyDescent="0.2">
      <c r="A374" s="5" t="s">
        <v>60</v>
      </c>
      <c r="B374" s="6" t="s">
        <v>43</v>
      </c>
      <c r="C374" s="9" t="s">
        <v>175</v>
      </c>
      <c r="D374" s="9" t="s">
        <v>176</v>
      </c>
    </row>
    <row r="375" spans="1:4" ht="21.75" customHeight="1" x14ac:dyDescent="0.2">
      <c r="A375" s="5" t="s">
        <v>64</v>
      </c>
      <c r="B375" s="6" t="s">
        <v>43</v>
      </c>
      <c r="C375" s="9" t="s">
        <v>177</v>
      </c>
      <c r="D375" s="9" t="s">
        <v>178</v>
      </c>
    </row>
    <row r="376" spans="1:4" ht="21.75" customHeight="1" x14ac:dyDescent="0.2">
      <c r="A376" s="5" t="s">
        <v>65</v>
      </c>
      <c r="B376" s="6" t="s">
        <v>43</v>
      </c>
      <c r="C376" s="9"/>
      <c r="D376" s="9"/>
    </row>
    <row r="377" spans="1:4" ht="21.75" customHeight="1" x14ac:dyDescent="0.2">
      <c r="A377" s="5" t="s">
        <v>134</v>
      </c>
      <c r="B377" s="6" t="s">
        <v>43</v>
      </c>
      <c r="C377" s="9" t="s">
        <v>179</v>
      </c>
      <c r="D377" s="9" t="s">
        <v>180</v>
      </c>
    </row>
    <row r="378" spans="1:4" ht="21.75" customHeight="1" x14ac:dyDescent="0.2">
      <c r="A378" s="5" t="s">
        <v>135</v>
      </c>
      <c r="B378" s="6" t="s">
        <v>183</v>
      </c>
      <c r="C378" s="9" t="s">
        <v>181</v>
      </c>
      <c r="D378" s="9" t="s">
        <v>182</v>
      </c>
    </row>
    <row r="379" spans="1:4" ht="21.75" customHeight="1" x14ac:dyDescent="0.2">
      <c r="A379" s="5" t="s">
        <v>136</v>
      </c>
      <c r="B379" s="6" t="s">
        <v>43</v>
      </c>
      <c r="C379" s="9"/>
      <c r="D379" s="9"/>
    </row>
    <row r="380" spans="1:4" ht="21.75" customHeight="1" x14ac:dyDescent="0.2">
      <c r="A380" s="5" t="s">
        <v>16</v>
      </c>
      <c r="B380" s="6" t="s">
        <v>15</v>
      </c>
      <c r="C380" s="9"/>
      <c r="D380" s="9"/>
    </row>
    <row r="381" spans="1:4" ht="21.75" customHeight="1" x14ac:dyDescent="0.2">
      <c r="A381" s="5" t="s">
        <v>137</v>
      </c>
      <c r="B381" s="6" t="s">
        <v>43</v>
      </c>
      <c r="C381" s="9" t="s">
        <v>184</v>
      </c>
      <c r="D381" s="9" t="s">
        <v>185</v>
      </c>
    </row>
    <row r="382" spans="1:4" ht="21.75" customHeight="1" x14ac:dyDescent="0.2">
      <c r="A382" s="5" t="s">
        <v>138</v>
      </c>
      <c r="B382" s="6" t="s">
        <v>183</v>
      </c>
      <c r="C382" s="9" t="s">
        <v>181</v>
      </c>
      <c r="D382" s="9" t="s">
        <v>182</v>
      </c>
    </row>
    <row r="383" spans="1:4" ht="21.75" customHeight="1" x14ac:dyDescent="0.2">
      <c r="A383" s="5" t="s">
        <v>139</v>
      </c>
      <c r="B383" s="6" t="s">
        <v>43</v>
      </c>
      <c r="C383" s="9"/>
      <c r="D383" s="9"/>
    </row>
    <row r="384" spans="1:4" ht="21.75" customHeight="1" x14ac:dyDescent="0.2">
      <c r="A384" s="5" t="s">
        <v>11</v>
      </c>
      <c r="B384" s="6" t="s">
        <v>183</v>
      </c>
      <c r="C384" s="9" t="s">
        <v>181</v>
      </c>
      <c r="D384" s="9" t="s">
        <v>182</v>
      </c>
    </row>
    <row r="385" spans="1:4" ht="21.75" customHeight="1" x14ac:dyDescent="0.2">
      <c r="A385" s="5" t="s">
        <v>131</v>
      </c>
      <c r="B385" s="6" t="s">
        <v>183</v>
      </c>
      <c r="C385" s="9" t="s">
        <v>181</v>
      </c>
      <c r="D385" s="9" t="s">
        <v>182</v>
      </c>
    </row>
    <row r="386" spans="1:4" ht="21.75" customHeight="1" x14ac:dyDescent="0.2">
      <c r="A386" s="5" t="s">
        <v>140</v>
      </c>
      <c r="B386" s="6" t="s">
        <v>43</v>
      </c>
      <c r="C386" s="9"/>
      <c r="D386" s="9"/>
    </row>
    <row r="387" spans="1:4" ht="21.75" customHeight="1" x14ac:dyDescent="0.2">
      <c r="A387" s="5" t="s">
        <v>141</v>
      </c>
      <c r="B387" s="6" t="s">
        <v>43</v>
      </c>
      <c r="C387" s="9" t="s">
        <v>190</v>
      </c>
      <c r="D387" s="9" t="s">
        <v>178</v>
      </c>
    </row>
    <row r="388" spans="1:4" ht="21.75" customHeight="1" x14ac:dyDescent="0.2">
      <c r="A388" s="5" t="s">
        <v>142</v>
      </c>
      <c r="B388" s="6" t="s">
        <v>43</v>
      </c>
      <c r="C388" s="9" t="s">
        <v>191</v>
      </c>
      <c r="D388" s="9" t="s">
        <v>178</v>
      </c>
    </row>
    <row r="389" spans="1:4" ht="21.75" customHeight="1" x14ac:dyDescent="0.2">
      <c r="A389" s="5" t="s">
        <v>143</v>
      </c>
      <c r="B389" s="6" t="s">
        <v>43</v>
      </c>
      <c r="C389" s="9"/>
      <c r="D389" s="9"/>
    </row>
    <row r="390" spans="1:4" ht="21.75" customHeight="1" x14ac:dyDescent="0.2">
      <c r="A390" s="5" t="s">
        <v>144</v>
      </c>
      <c r="B390" s="6" t="s">
        <v>43</v>
      </c>
      <c r="C390" s="9"/>
      <c r="D390" s="9"/>
    </row>
    <row r="391" spans="1:4" ht="21.75" customHeight="1" x14ac:dyDescent="0.2">
      <c r="A391" s="5" t="s">
        <v>54</v>
      </c>
      <c r="B391" s="6" t="s">
        <v>43</v>
      </c>
      <c r="C391" s="9"/>
      <c r="D391" s="9"/>
    </row>
    <row r="392" spans="1:4" ht="21.75" customHeight="1" x14ac:dyDescent="0.2">
      <c r="A392" s="5" t="s">
        <v>186</v>
      </c>
      <c r="B392" s="6" t="s">
        <v>187</v>
      </c>
      <c r="C392" s="9" t="s">
        <v>188</v>
      </c>
      <c r="D392" s="9" t="s">
        <v>185</v>
      </c>
    </row>
    <row r="393" spans="1:4" ht="21.75" customHeight="1" x14ac:dyDescent="0.2">
      <c r="A393" s="5" t="s">
        <v>146</v>
      </c>
      <c r="B393" s="6" t="s">
        <v>133</v>
      </c>
      <c r="C393" s="9"/>
      <c r="D393" s="9"/>
    </row>
    <row r="394" spans="1:4" ht="21.75" customHeight="1" x14ac:dyDescent="0.2">
      <c r="A394" s="5" t="s">
        <v>145</v>
      </c>
      <c r="B394" s="6" t="s">
        <v>43</v>
      </c>
      <c r="C394" s="9"/>
      <c r="D394" s="9"/>
    </row>
    <row r="395" spans="1:4" ht="21.75" customHeight="1" x14ac:dyDescent="0.2">
      <c r="A395" s="5" t="s">
        <v>13</v>
      </c>
      <c r="B395" s="6" t="s">
        <v>15</v>
      </c>
      <c r="C395" s="9"/>
      <c r="D395" s="9"/>
    </row>
    <row r="396" spans="1:4" ht="21.75" customHeight="1" x14ac:dyDescent="0.2">
      <c r="A396" s="71" t="s">
        <v>55</v>
      </c>
      <c r="B396" s="72" t="s">
        <v>43</v>
      </c>
      <c r="C396" s="73"/>
      <c r="D396" s="73"/>
    </row>
    <row r="397" spans="1:4" ht="21.75" customHeight="1" x14ac:dyDescent="0.2">
      <c r="A397" s="5" t="s">
        <v>147</v>
      </c>
      <c r="B397" s="6" t="s">
        <v>43</v>
      </c>
      <c r="C397" s="9" t="s">
        <v>189</v>
      </c>
      <c r="D397" s="9" t="s">
        <v>185</v>
      </c>
    </row>
    <row r="398" spans="1:4" ht="21.75" customHeight="1" thickBot="1" x14ac:dyDescent="0.25">
      <c r="A398" s="74" t="s">
        <v>148</v>
      </c>
      <c r="B398" s="75" t="s">
        <v>43</v>
      </c>
      <c r="C398" s="76"/>
      <c r="D398" s="76"/>
    </row>
  </sheetData>
  <mergeCells count="25">
    <mergeCell ref="A371:D371"/>
    <mergeCell ref="C373:D373"/>
    <mergeCell ref="A1:C1"/>
    <mergeCell ref="A2:C2"/>
    <mergeCell ref="A124:D124"/>
    <mergeCell ref="A113:D113"/>
    <mergeCell ref="A82:D82"/>
    <mergeCell ref="A61:D61"/>
    <mergeCell ref="A59:D59"/>
    <mergeCell ref="A29:D29"/>
    <mergeCell ref="A317:D317"/>
    <mergeCell ref="A355:D355"/>
    <mergeCell ref="A336:D336"/>
    <mergeCell ref="A330:D330"/>
    <mergeCell ref="A305:D305"/>
    <mergeCell ref="A288:D288"/>
    <mergeCell ref="A216:D216"/>
    <mergeCell ref="A200:D200"/>
    <mergeCell ref="A160:D160"/>
    <mergeCell ref="A135:D135"/>
    <mergeCell ref="A268:D268"/>
    <mergeCell ref="A249:D249"/>
    <mergeCell ref="A238:D238"/>
    <mergeCell ref="A229:D229"/>
    <mergeCell ref="A222:D222"/>
  </mergeCells>
  <phoneticPr fontId="8" type="noConversion"/>
  <pageMargins left="0.55118110236220474" right="0.27559055118110237" top="0.98425196850393704" bottom="0.98425196850393704" header="0.51181102362204722" footer="0.51181102362204722"/>
  <pageSetup paperSize="9" scale="66" orientation="portrait" r:id="rId1"/>
  <headerFooter alignWithMargins="0">
    <oddHeader>&amp;L&amp;D&amp;CExpenses 2015 - new core budget&amp;R&amp;"-,Bold"&amp;16EXCO DOC 3.1</oddHeader>
    <oddFooter>&amp;R&amp;P of &amp;N</oddFooter>
  </headerFooter>
  <rowBreaks count="10" manualBreakCount="10">
    <brk id="28" max="16383" man="1"/>
    <brk id="58" max="16383" man="1"/>
    <brk id="81" max="16383" man="1"/>
    <brk id="112" max="16383" man="1"/>
    <brk id="159" max="16383" man="1"/>
    <brk id="199" max="16383" man="1"/>
    <brk id="248" max="16383" man="1"/>
    <brk id="267" max="16383" man="1"/>
    <brk id="304" max="16383" man="1"/>
    <brk id="3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Overview</vt:lpstr>
    </vt:vector>
  </TitlesOfParts>
  <Company>European Anti poverty Network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EAPN</dc:creator>
  <cp:lastModifiedBy>Rebecca Lee</cp:lastModifiedBy>
  <cp:lastPrinted>2015-06-16T08:08:43Z</cp:lastPrinted>
  <dcterms:created xsi:type="dcterms:W3CDTF">2008-07-10T11:46:21Z</dcterms:created>
  <dcterms:modified xsi:type="dcterms:W3CDTF">2015-06-29T14:41:55Z</dcterms:modified>
</cp:coreProperties>
</file>