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APN\8. Statutory\Bodies\Executive Committee\AGENDA &amp; DOCS\2015\October2015\"/>
    </mc:Choice>
  </mc:AlternateContent>
  <bookViews>
    <workbookView xWindow="0" yWindow="0" windowWidth="12210" windowHeight="4800"/>
  </bookViews>
  <sheets>
    <sheet name="Overview" sheetId="1" r:id="rId1"/>
  </sheets>
  <calcPr calcId="152511" concurrentCalc="0"/>
</workbook>
</file>

<file path=xl/calcChain.xml><?xml version="1.0" encoding="utf-8"?>
<calcChain xmlns="http://schemas.openxmlformats.org/spreadsheetml/2006/main">
  <c r="D273" i="1" l="1"/>
  <c r="C223" i="1"/>
  <c r="D223" i="1"/>
  <c r="E223" i="1"/>
  <c r="F223" i="1"/>
  <c r="G223" i="1"/>
  <c r="B223" i="1"/>
  <c r="D55" i="1"/>
  <c r="G273" i="1"/>
  <c r="G363" i="1"/>
  <c r="C273" i="1"/>
  <c r="E273" i="1"/>
  <c r="F273" i="1"/>
  <c r="B273" i="1"/>
  <c r="F380" i="1"/>
  <c r="C19" i="1"/>
  <c r="D19" i="1"/>
  <c r="E19" i="1"/>
  <c r="F88" i="1"/>
  <c r="F97" i="1"/>
  <c r="F106" i="1"/>
  <c r="F119" i="1"/>
  <c r="F19" i="1"/>
  <c r="G19" i="1"/>
  <c r="C24" i="1"/>
  <c r="D24" i="1"/>
  <c r="E24" i="1"/>
  <c r="F89" i="1"/>
  <c r="F98" i="1"/>
  <c r="F107" i="1"/>
  <c r="F120" i="1"/>
  <c r="F24" i="1"/>
  <c r="G24" i="1"/>
  <c r="B24" i="1"/>
  <c r="B19" i="1"/>
  <c r="C144" i="1"/>
  <c r="D144" i="1"/>
  <c r="E144" i="1"/>
  <c r="F144" i="1"/>
  <c r="G144" i="1"/>
  <c r="B144" i="1"/>
  <c r="F143" i="1"/>
  <c r="F142" i="1"/>
  <c r="F304" i="1"/>
  <c r="F303" i="1"/>
  <c r="G43" i="1"/>
  <c r="F378" i="1"/>
  <c r="F379" i="1"/>
  <c r="G382" i="1"/>
  <c r="G34" i="1"/>
  <c r="G44" i="1"/>
  <c r="G50" i="1"/>
  <c r="G55" i="1"/>
  <c r="G66" i="1"/>
  <c r="G71" i="1"/>
  <c r="G78" i="1"/>
  <c r="G91" i="1"/>
  <c r="G100" i="1"/>
  <c r="G109" i="1"/>
  <c r="G122" i="1"/>
  <c r="G131" i="1"/>
  <c r="G151" i="1"/>
  <c r="G158" i="1"/>
  <c r="G168" i="1"/>
  <c r="G174" i="1"/>
  <c r="G180" i="1"/>
  <c r="G186" i="1"/>
  <c r="G192" i="1"/>
  <c r="G198" i="1"/>
  <c r="G209" i="1"/>
  <c r="G216" i="1"/>
  <c r="G234" i="1"/>
  <c r="G243" i="1"/>
  <c r="G252" i="1"/>
  <c r="G262" i="1"/>
  <c r="G268" i="1"/>
  <c r="G285" i="1"/>
  <c r="G289" i="1"/>
  <c r="G294" i="1"/>
  <c r="G309" i="1"/>
  <c r="G311" i="1"/>
  <c r="G323" i="1"/>
  <c r="G325" i="1"/>
  <c r="G338" i="1"/>
  <c r="G344" i="1"/>
  <c r="G357" i="1"/>
  <c r="G359" i="1"/>
  <c r="G361" i="1"/>
  <c r="G227" i="1"/>
  <c r="G6" i="1"/>
  <c r="G7" i="1"/>
  <c r="G8" i="1"/>
  <c r="G10" i="1"/>
  <c r="G5" i="1"/>
  <c r="G12" i="1"/>
  <c r="G13" i="1"/>
  <c r="G11" i="1"/>
  <c r="G15" i="1"/>
  <c r="G16" i="1"/>
  <c r="G17" i="1"/>
  <c r="G18" i="1"/>
  <c r="G20" i="1"/>
  <c r="G14" i="1"/>
  <c r="G22" i="1"/>
  <c r="G23" i="1"/>
  <c r="G25" i="1"/>
  <c r="G26" i="1"/>
  <c r="G21" i="1"/>
  <c r="G27" i="1"/>
  <c r="C285" i="1"/>
  <c r="D285" i="1"/>
  <c r="E285" i="1"/>
  <c r="F278" i="1"/>
  <c r="F279" i="1"/>
  <c r="F280" i="1"/>
  <c r="F281" i="1"/>
  <c r="F282" i="1"/>
  <c r="F283" i="1"/>
  <c r="F284" i="1"/>
  <c r="F285" i="1"/>
  <c r="B285" i="1"/>
  <c r="B289" i="1"/>
  <c r="B294" i="1"/>
  <c r="B309" i="1"/>
  <c r="B311" i="1"/>
  <c r="C294" i="1"/>
  <c r="C309" i="1"/>
  <c r="C20" i="1"/>
  <c r="D294" i="1"/>
  <c r="D309" i="1"/>
  <c r="D20" i="1"/>
  <c r="E294" i="1"/>
  <c r="E309" i="1"/>
  <c r="E20" i="1"/>
  <c r="F292" i="1"/>
  <c r="F293" i="1"/>
  <c r="F294" i="1"/>
  <c r="F299" i="1"/>
  <c r="F300" i="1"/>
  <c r="F301" i="1"/>
  <c r="F302" i="1"/>
  <c r="F305" i="1"/>
  <c r="F306" i="1"/>
  <c r="F307" i="1"/>
  <c r="F308" i="1"/>
  <c r="F309" i="1"/>
  <c r="F20" i="1"/>
  <c r="B20" i="1"/>
  <c r="C13" i="1"/>
  <c r="D13" i="1"/>
  <c r="E65" i="1"/>
  <c r="E250" i="1"/>
  <c r="E13" i="1"/>
  <c r="C12" i="1"/>
  <c r="D12" i="1"/>
  <c r="E12" i="1"/>
  <c r="B13" i="1"/>
  <c r="B12" i="1"/>
  <c r="F221" i="1"/>
  <c r="C227" i="1"/>
  <c r="D227" i="1"/>
  <c r="E227" i="1"/>
  <c r="F226" i="1"/>
  <c r="F227" i="1"/>
  <c r="B227" i="1"/>
  <c r="D382" i="1"/>
  <c r="D359" i="1"/>
  <c r="D26" i="1"/>
  <c r="D344" i="1"/>
  <c r="D25" i="1"/>
  <c r="D338" i="1"/>
  <c r="D22" i="1"/>
  <c r="D323" i="1"/>
  <c r="D325" i="1"/>
  <c r="D289" i="1"/>
  <c r="D16" i="1"/>
  <c r="D268" i="1"/>
  <c r="D262" i="1"/>
  <c r="D252" i="1"/>
  <c r="D243" i="1"/>
  <c r="D234" i="1"/>
  <c r="D216" i="1"/>
  <c r="D209" i="1"/>
  <c r="D198" i="1"/>
  <c r="D192" i="1"/>
  <c r="D186" i="1"/>
  <c r="D180" i="1"/>
  <c r="D174" i="1"/>
  <c r="D168" i="1"/>
  <c r="D158" i="1"/>
  <c r="D151" i="1"/>
  <c r="D131" i="1"/>
  <c r="D122" i="1"/>
  <c r="D109" i="1"/>
  <c r="D100" i="1"/>
  <c r="D91" i="1"/>
  <c r="D78" i="1"/>
  <c r="D71" i="1"/>
  <c r="D66" i="1"/>
  <c r="D50" i="1"/>
  <c r="D8" i="1"/>
  <c r="D44" i="1"/>
  <c r="D34" i="1"/>
  <c r="D23" i="1"/>
  <c r="D18" i="1"/>
  <c r="D17" i="1"/>
  <c r="D10" i="1"/>
  <c r="D6" i="1"/>
  <c r="B382" i="1"/>
  <c r="B359" i="1"/>
  <c r="B26" i="1"/>
  <c r="B344" i="1"/>
  <c r="B338" i="1"/>
  <c r="B22" i="1"/>
  <c r="B323" i="1"/>
  <c r="B325" i="1"/>
  <c r="B16" i="1"/>
  <c r="B268" i="1"/>
  <c r="B262" i="1"/>
  <c r="B252" i="1"/>
  <c r="B243" i="1"/>
  <c r="B234" i="1"/>
  <c r="B216" i="1"/>
  <c r="B209" i="1"/>
  <c r="B198" i="1"/>
  <c r="B192" i="1"/>
  <c r="B186" i="1"/>
  <c r="B180" i="1"/>
  <c r="B174" i="1"/>
  <c r="B168" i="1"/>
  <c r="B158" i="1"/>
  <c r="B151" i="1"/>
  <c r="B131" i="1"/>
  <c r="B122" i="1"/>
  <c r="B109" i="1"/>
  <c r="B100" i="1"/>
  <c r="B91" i="1"/>
  <c r="B78" i="1"/>
  <c r="B71" i="1"/>
  <c r="B66" i="1"/>
  <c r="B50" i="1"/>
  <c r="B34" i="1"/>
  <c r="B44" i="1"/>
  <c r="B55" i="1"/>
  <c r="B6" i="1"/>
  <c r="B25" i="1"/>
  <c r="B23" i="1"/>
  <c r="B18" i="1"/>
  <c r="B17" i="1"/>
  <c r="B15" i="1"/>
  <c r="B11" i="1"/>
  <c r="B10" i="1"/>
  <c r="B7" i="1"/>
  <c r="D15" i="1"/>
  <c r="D14" i="1"/>
  <c r="D311" i="1"/>
  <c r="B8" i="1"/>
  <c r="B5" i="1"/>
  <c r="B21" i="1"/>
  <c r="D21" i="1"/>
  <c r="D11" i="1"/>
  <c r="D7" i="1"/>
  <c r="D5" i="1"/>
  <c r="D361" i="1"/>
  <c r="B14" i="1"/>
  <c r="B361" i="1"/>
  <c r="B27" i="1"/>
  <c r="B363" i="1"/>
  <c r="D363" i="1"/>
  <c r="D27" i="1"/>
  <c r="E78" i="1"/>
  <c r="C78" i="1"/>
  <c r="F77" i="1"/>
  <c r="F76" i="1"/>
  <c r="F381" i="1"/>
  <c r="F370" i="1"/>
  <c r="F371" i="1"/>
  <c r="F372" i="1"/>
  <c r="F373" i="1"/>
  <c r="F374" i="1"/>
  <c r="F375" i="1"/>
  <c r="F376" i="1"/>
  <c r="F377" i="1"/>
  <c r="F369" i="1"/>
  <c r="F358" i="1"/>
  <c r="F351" i="1"/>
  <c r="F352" i="1"/>
  <c r="F353" i="1"/>
  <c r="F354" i="1"/>
  <c r="F355" i="1"/>
  <c r="F356" i="1"/>
  <c r="F350" i="1"/>
  <c r="F349" i="1"/>
  <c r="F337" i="1"/>
  <c r="F332" i="1"/>
  <c r="F333" i="1"/>
  <c r="F334" i="1"/>
  <c r="F335" i="1"/>
  <c r="F336" i="1"/>
  <c r="F331" i="1"/>
  <c r="F330" i="1"/>
  <c r="F320" i="1"/>
  <c r="F321" i="1"/>
  <c r="F322" i="1"/>
  <c r="F319" i="1"/>
  <c r="F318" i="1"/>
  <c r="F288" i="1"/>
  <c r="F343" i="1"/>
  <c r="E18" i="1"/>
  <c r="F18" i="1"/>
  <c r="E23" i="1"/>
  <c r="C23" i="1"/>
  <c r="C18" i="1"/>
  <c r="F267" i="1"/>
  <c r="F266" i="1"/>
  <c r="F265" i="1"/>
  <c r="F261" i="1"/>
  <c r="F260" i="1"/>
  <c r="F259" i="1"/>
  <c r="F250" i="1"/>
  <c r="F251" i="1"/>
  <c r="F249" i="1"/>
  <c r="F248" i="1"/>
  <c r="F242" i="1"/>
  <c r="F241" i="1"/>
  <c r="F240" i="1"/>
  <c r="F239" i="1"/>
  <c r="F233" i="1"/>
  <c r="F232" i="1"/>
  <c r="F222" i="1"/>
  <c r="F215" i="1"/>
  <c r="F214" i="1"/>
  <c r="F213" i="1"/>
  <c r="F212" i="1"/>
  <c r="F208" i="1"/>
  <c r="F207" i="1"/>
  <c r="F206" i="1"/>
  <c r="F205" i="1"/>
  <c r="F197" i="1"/>
  <c r="F196" i="1"/>
  <c r="F195" i="1"/>
  <c r="F191" i="1"/>
  <c r="F190" i="1"/>
  <c r="F189" i="1"/>
  <c r="F185" i="1"/>
  <c r="F184" i="1"/>
  <c r="F183" i="1"/>
  <c r="F179" i="1"/>
  <c r="F178" i="1"/>
  <c r="F177" i="1"/>
  <c r="F173" i="1"/>
  <c r="F172" i="1"/>
  <c r="F171" i="1"/>
  <c r="F167" i="1"/>
  <c r="F166" i="1"/>
  <c r="F165" i="1"/>
  <c r="F157" i="1"/>
  <c r="F156" i="1"/>
  <c r="F155" i="1"/>
  <c r="F154" i="1"/>
  <c r="F150" i="1"/>
  <c r="F149" i="1"/>
  <c r="F148" i="1"/>
  <c r="F147" i="1"/>
  <c r="F141" i="1"/>
  <c r="F140" i="1"/>
  <c r="F139" i="1"/>
  <c r="F138" i="1"/>
  <c r="F128" i="1"/>
  <c r="F129" i="1"/>
  <c r="F130" i="1"/>
  <c r="F127" i="1"/>
  <c r="F121" i="1"/>
  <c r="F118" i="1"/>
  <c r="F117" i="1"/>
  <c r="F116" i="1"/>
  <c r="F108" i="1"/>
  <c r="F105" i="1"/>
  <c r="F104" i="1"/>
  <c r="F103" i="1"/>
  <c r="F99" i="1"/>
  <c r="F96" i="1"/>
  <c r="F95" i="1"/>
  <c r="F94" i="1"/>
  <c r="F86" i="1"/>
  <c r="F87" i="1"/>
  <c r="F90" i="1"/>
  <c r="F85" i="1"/>
  <c r="F64" i="1"/>
  <c r="F69" i="1"/>
  <c r="F74" i="1"/>
  <c r="F12" i="1"/>
  <c r="F75" i="1"/>
  <c r="F70" i="1"/>
  <c r="F53" i="1"/>
  <c r="F49" i="1"/>
  <c r="F48" i="1"/>
  <c r="F47" i="1"/>
  <c r="F38" i="1"/>
  <c r="F39" i="1"/>
  <c r="F40" i="1"/>
  <c r="F41" i="1"/>
  <c r="F42" i="1"/>
  <c r="F43" i="1"/>
  <c r="F37" i="1"/>
  <c r="F33" i="1"/>
  <c r="F65" i="1"/>
  <c r="F13" i="1"/>
  <c r="F78" i="1"/>
  <c r="F23" i="1"/>
  <c r="F344" i="1"/>
  <c r="F25" i="1"/>
  <c r="F338" i="1"/>
  <c r="F22" i="1"/>
  <c r="F323" i="1"/>
  <c r="F15" i="1"/>
  <c r="F289" i="1"/>
  <c r="F16" i="1"/>
  <c r="F268" i="1"/>
  <c r="F262" i="1"/>
  <c r="F252" i="1"/>
  <c r="F234" i="1"/>
  <c r="F216" i="1"/>
  <c r="F209" i="1"/>
  <c r="F198" i="1"/>
  <c r="F192" i="1"/>
  <c r="F186" i="1"/>
  <c r="F180" i="1"/>
  <c r="F174" i="1"/>
  <c r="F168" i="1"/>
  <c r="F158" i="1"/>
  <c r="F151" i="1"/>
  <c r="F131" i="1"/>
  <c r="F122" i="1"/>
  <c r="F109" i="1"/>
  <c r="F100" i="1"/>
  <c r="F91" i="1"/>
  <c r="F71" i="1"/>
  <c r="F50" i="1"/>
  <c r="F8" i="1"/>
  <c r="F44" i="1"/>
  <c r="F7" i="1"/>
  <c r="F34" i="1"/>
  <c r="F6" i="1"/>
  <c r="F17" i="1"/>
  <c r="F10" i="1"/>
  <c r="F14" i="1"/>
  <c r="F311" i="1"/>
  <c r="F5" i="1"/>
  <c r="F325" i="1"/>
  <c r="F55" i="1"/>
  <c r="F243" i="1"/>
  <c r="E234" i="1"/>
  <c r="C234" i="1"/>
  <c r="F368" i="1"/>
  <c r="F382" i="1"/>
  <c r="E357" i="1"/>
  <c r="F357" i="1"/>
  <c r="F359" i="1"/>
  <c r="F26" i="1"/>
  <c r="F21" i="1"/>
  <c r="F361" i="1"/>
  <c r="F11" i="1"/>
  <c r="F66" i="1"/>
  <c r="E17" i="1"/>
  <c r="E10" i="1"/>
  <c r="C10" i="1"/>
  <c r="E382" i="1"/>
  <c r="C382" i="1"/>
  <c r="E359" i="1"/>
  <c r="E26" i="1"/>
  <c r="C359" i="1"/>
  <c r="C26" i="1"/>
  <c r="E344" i="1"/>
  <c r="E25" i="1"/>
  <c r="C344" i="1"/>
  <c r="C25" i="1"/>
  <c r="E338" i="1"/>
  <c r="E22" i="1"/>
  <c r="C338" i="1"/>
  <c r="C22" i="1"/>
  <c r="E323" i="1"/>
  <c r="E325" i="1"/>
  <c r="C323" i="1"/>
  <c r="C325" i="1"/>
  <c r="E289" i="1"/>
  <c r="E16" i="1"/>
  <c r="C289" i="1"/>
  <c r="C16" i="1"/>
  <c r="E268" i="1"/>
  <c r="C268" i="1"/>
  <c r="E262" i="1"/>
  <c r="C262" i="1"/>
  <c r="E252" i="1"/>
  <c r="C252" i="1"/>
  <c r="E243" i="1"/>
  <c r="C243" i="1"/>
  <c r="E216" i="1"/>
  <c r="C216" i="1"/>
  <c r="E209" i="1"/>
  <c r="C209" i="1"/>
  <c r="E198" i="1"/>
  <c r="C198" i="1"/>
  <c r="E192" i="1"/>
  <c r="C192" i="1"/>
  <c r="E186" i="1"/>
  <c r="C186" i="1"/>
  <c r="E180" i="1"/>
  <c r="C180" i="1"/>
  <c r="E174" i="1"/>
  <c r="C174" i="1"/>
  <c r="E168" i="1"/>
  <c r="C168" i="1"/>
  <c r="E158" i="1"/>
  <c r="C158" i="1"/>
  <c r="E151" i="1"/>
  <c r="C151" i="1"/>
  <c r="E131" i="1"/>
  <c r="C131" i="1"/>
  <c r="E122" i="1"/>
  <c r="E109" i="1"/>
  <c r="C109" i="1"/>
  <c r="E100" i="1"/>
  <c r="C100" i="1"/>
  <c r="E91" i="1"/>
  <c r="C91" i="1"/>
  <c r="E71" i="1"/>
  <c r="C71" i="1"/>
  <c r="E66" i="1"/>
  <c r="C66" i="1"/>
  <c r="E50" i="1"/>
  <c r="E8" i="1"/>
  <c r="C50" i="1"/>
  <c r="C8" i="1"/>
  <c r="E44" i="1"/>
  <c r="E7" i="1"/>
  <c r="C44" i="1"/>
  <c r="C7" i="1"/>
  <c r="E34" i="1"/>
  <c r="C34" i="1"/>
  <c r="C6" i="1"/>
  <c r="F363" i="1"/>
  <c r="F27" i="1"/>
  <c r="C122" i="1"/>
  <c r="C15" i="1"/>
  <c r="E15" i="1"/>
  <c r="E55" i="1"/>
  <c r="E311" i="1"/>
  <c r="E361" i="1"/>
  <c r="C361" i="1"/>
  <c r="C55" i="1"/>
  <c r="C311" i="1"/>
  <c r="E6" i="1"/>
  <c r="E363" i="1"/>
  <c r="C363" i="1"/>
  <c r="C17" i="1"/>
  <c r="E5" i="1"/>
  <c r="C5" i="1"/>
  <c r="C21" i="1"/>
  <c r="E11" i="1"/>
  <c r="C14" i="1"/>
  <c r="C11" i="1"/>
  <c r="E14" i="1"/>
  <c r="E21" i="1"/>
  <c r="C27" i="1"/>
  <c r="E27" i="1"/>
</calcChain>
</file>

<file path=xl/sharedStrings.xml><?xml version="1.0" encoding="utf-8"?>
<sst xmlns="http://schemas.openxmlformats.org/spreadsheetml/2006/main" count="521" uniqueCount="163">
  <si>
    <t>Name</t>
  </si>
  <si>
    <t>Management</t>
  </si>
  <si>
    <t>Total cost Management</t>
  </si>
  <si>
    <t>Administration</t>
  </si>
  <si>
    <t>Secretarial costs</t>
  </si>
  <si>
    <t>Other staff</t>
  </si>
  <si>
    <t>TOTAL STAFF COST</t>
  </si>
  <si>
    <t>Executive Committee</t>
  </si>
  <si>
    <t>General Assembly</t>
  </si>
  <si>
    <t>PPOV</t>
  </si>
  <si>
    <t>REP</t>
  </si>
  <si>
    <t>Mailings</t>
  </si>
  <si>
    <t>Hire of interpreting booths</t>
  </si>
  <si>
    <t>Photocopies</t>
  </si>
  <si>
    <t>Electricity</t>
  </si>
  <si>
    <t>Cleaning</t>
  </si>
  <si>
    <t>Postage</t>
  </si>
  <si>
    <t>Insurances</t>
  </si>
  <si>
    <t>Hire of rooms</t>
  </si>
  <si>
    <t>Audits</t>
  </si>
  <si>
    <t>SUMMARY PAGE OF THE PROVISIONAL BUDGET IN EURO</t>
  </si>
  <si>
    <t>Heading 1 Staff =</t>
  </si>
  <si>
    <t xml:space="preserve">Administration </t>
  </si>
  <si>
    <t>Accounting</t>
  </si>
  <si>
    <t>Heading 2 Travel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</si>
  <si>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</si>
  <si>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</si>
  <si>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</si>
  <si>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</si>
  <si>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</si>
  <si>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</si>
  <si>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</si>
  <si>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</si>
  <si>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</si>
  <si>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</si>
  <si>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</si>
  <si>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Other administrative costs</t>
  </si>
  <si>
    <t>ENLARGEMENT</t>
  </si>
  <si>
    <t>Stagiaire (15 days)</t>
  </si>
  <si>
    <t>Total cost Administration</t>
  </si>
  <si>
    <t>Total Secretarial costs</t>
  </si>
  <si>
    <t>GA</t>
  </si>
  <si>
    <t>PPOV 1</t>
  </si>
  <si>
    <t>CB 1</t>
  </si>
  <si>
    <t>Capacity Building</t>
  </si>
  <si>
    <t>NRP/CSR Reports EAPN</t>
  </si>
  <si>
    <t>STAFF</t>
  </si>
  <si>
    <t>BUREAU</t>
  </si>
  <si>
    <t>Bureau 1</t>
  </si>
  <si>
    <t>Subsistence</t>
  </si>
  <si>
    <t>Catering</t>
  </si>
  <si>
    <t>Totals</t>
  </si>
  <si>
    <t>Bureau 2</t>
  </si>
  <si>
    <t>Bureau 3</t>
  </si>
  <si>
    <t>Hire rooms</t>
  </si>
  <si>
    <t>EXECUTIVE COMMITTEE</t>
  </si>
  <si>
    <t>Exco 1</t>
  </si>
  <si>
    <t>Interpretation Equipment</t>
  </si>
  <si>
    <t>GENERAL ASSEMBLY</t>
  </si>
  <si>
    <t>ENL</t>
  </si>
  <si>
    <t>EUROPE INCLUSION STRATEGY GROUP</t>
  </si>
  <si>
    <t>EUIS 1</t>
  </si>
  <si>
    <t>EUIS 2</t>
  </si>
  <si>
    <t>TASK FORCES</t>
  </si>
  <si>
    <t>TF 1</t>
  </si>
  <si>
    <t>TF 2</t>
  </si>
  <si>
    <t>TF 3</t>
  </si>
  <si>
    <t>TF 4</t>
  </si>
  <si>
    <t>TF 5</t>
  </si>
  <si>
    <t>TF 6</t>
  </si>
  <si>
    <t>CAPACITY BUILDING</t>
  </si>
  <si>
    <t>REPRESENTATION TRAVELS</t>
  </si>
  <si>
    <t>COORDINATION PEOPLE EXPERIENCING POVERTY</t>
  </si>
  <si>
    <t>TOTAL MEETINGS COST</t>
  </si>
  <si>
    <t>CONTRACTS WITH NATIONAL NETWORKS</t>
  </si>
  <si>
    <t>Translations EAPN</t>
  </si>
  <si>
    <t>Translations</t>
  </si>
  <si>
    <t>EU 2020</t>
  </si>
  <si>
    <t>EXTERNAL EXPERTS</t>
  </si>
  <si>
    <t>Expertise members</t>
  </si>
  <si>
    <t>Campaigns and promotional material</t>
  </si>
  <si>
    <t>Staff Development Days</t>
  </si>
  <si>
    <t>Staff Development of Personal Skills</t>
  </si>
  <si>
    <t>TOTAL EXPERTS COST</t>
  </si>
  <si>
    <t>INFORMATION AND DISSEMINATION</t>
  </si>
  <si>
    <t>Folders/Posters/Campaign material</t>
  </si>
  <si>
    <t>Website/Social Media</t>
  </si>
  <si>
    <t>Subscriptions</t>
  </si>
  <si>
    <t>EQUIPMENT COST/DEPRECIATION</t>
  </si>
  <si>
    <t>Rent Photocopier/Printer</t>
  </si>
  <si>
    <t>Rent Payment System</t>
  </si>
  <si>
    <t>Update Accounting System</t>
  </si>
  <si>
    <t>Purchase Laptops</t>
  </si>
  <si>
    <t>Purchase Desktops</t>
  </si>
  <si>
    <t>Purchase Software</t>
  </si>
  <si>
    <t>Purchase Phone</t>
  </si>
  <si>
    <t>Purchase New Licences</t>
  </si>
  <si>
    <t>AUDITS</t>
  </si>
  <si>
    <t>External Audits</t>
  </si>
  <si>
    <t>GENERAL OFFICE COSTS</t>
  </si>
  <si>
    <t>Rent Office + charges</t>
  </si>
  <si>
    <t>Technical Support</t>
  </si>
  <si>
    <t>Telephone and informatics</t>
  </si>
  <si>
    <t>Office Supplies</t>
  </si>
  <si>
    <t>Bank Charges</t>
  </si>
  <si>
    <t>MEETINGS</t>
  </si>
  <si>
    <t xml:space="preserve">NOTES: </t>
  </si>
  <si>
    <t>Exco 3</t>
  </si>
  <si>
    <t>Members contribution</t>
  </si>
  <si>
    <t>Contracts Networks</t>
  </si>
  <si>
    <t xml:space="preserve">Representation costs </t>
  </si>
  <si>
    <t>Co-funding travels</t>
  </si>
  <si>
    <t>Donations</t>
  </si>
  <si>
    <t>CO-FINANCING</t>
  </si>
  <si>
    <t>Exco 2 (SEE GA + Strategic Congress)</t>
  </si>
  <si>
    <t>EUIS 3</t>
  </si>
  <si>
    <t>CB 2</t>
  </si>
  <si>
    <t>TR 1</t>
  </si>
  <si>
    <t>Expert Accountant</t>
  </si>
  <si>
    <t>People Experiencing Poverty</t>
  </si>
  <si>
    <t>Budget for the period 01/01/2015 - 31/12/2015</t>
  </si>
  <si>
    <t>TRAININGS (MEMBERSHIP DEVELOPMENT)</t>
  </si>
  <si>
    <t>TOTAL</t>
  </si>
  <si>
    <t>EUROPEAN ORGANIZATIONS</t>
  </si>
  <si>
    <t>EOS1</t>
  </si>
  <si>
    <t>STE1</t>
  </si>
  <si>
    <t>STEERING GROUP EUIS</t>
  </si>
  <si>
    <t>TOTAL COST</t>
  </si>
  <si>
    <t>Result</t>
  </si>
  <si>
    <t>Barbara Helfferich (200 days/225 days cost)</t>
  </si>
  <si>
    <t>Nellie Epinat (180 days/180 days cost)</t>
  </si>
  <si>
    <t>Tatiana Basarab (180 days/20 days cost)</t>
  </si>
  <si>
    <t>Magda Tancau (0 days/169 days cost)</t>
  </si>
  <si>
    <t>Amana De Sousa Ferro (135 days/180 days cost)</t>
  </si>
  <si>
    <t>Alicia Gomez Campos (0 days/112 days cost)</t>
  </si>
  <si>
    <t>Sigrid Dahmen (131 days/131 days cost)</t>
  </si>
  <si>
    <t>Philippe Lemmens (225 days/225 days cost)</t>
  </si>
  <si>
    <t>Rebecca Lee (225 days/113 days cost)</t>
  </si>
  <si>
    <t>Reproduction/Publication</t>
  </si>
  <si>
    <t>Coordinators to support the PEP and linking to EU meetings</t>
  </si>
  <si>
    <t>Hire Rooms</t>
  </si>
  <si>
    <t>EU 2020 - 6 Pilots</t>
  </si>
  <si>
    <t>EU 2020 - 25 Work on EUIS/Small Pilots</t>
  </si>
  <si>
    <t>Consultancy CB</t>
  </si>
  <si>
    <t>Consultancy EXCO</t>
  </si>
  <si>
    <t>Consultancy TF</t>
  </si>
  <si>
    <t>Submitted 2015</t>
  </si>
  <si>
    <t>Proposal 2015</t>
  </si>
  <si>
    <t>Actual 2015</t>
  </si>
  <si>
    <t>Estimation with cuts approved</t>
  </si>
  <si>
    <t>TR 2</t>
  </si>
  <si>
    <t>Work on PEP by 31 Networks</t>
  </si>
  <si>
    <t>New Estimation</t>
  </si>
  <si>
    <t>Fintan Farrell (90 days/170/130 days cost)</t>
  </si>
  <si>
    <t>Policy Conference (from Fund)</t>
  </si>
  <si>
    <t>People Experiencing Poverty (from Fund)</t>
  </si>
  <si>
    <t>Sian Jones (180 days/225/215 days cost)</t>
  </si>
  <si>
    <t>NOTES:  Staff time/cost reduced - for Fintan Farrell: -10.000 Euro PEP and -5000 Euro Minimum Income - for Sian Jones: -10 days for ESF project</t>
  </si>
  <si>
    <t>Expertise Migration</t>
  </si>
  <si>
    <t>Expertise Management</t>
  </si>
  <si>
    <t>EUIS (Rome, Italy)</t>
  </si>
  <si>
    <t>Strategic Congress (Bilbao, Spain)</t>
  </si>
  <si>
    <t>EXCO DOC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</si>
</sst>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 applyProtection="1"/>
    <xf numFmtId="0" fontId="6" fillId="0" borderId="13" xfId="0" applyFont="1" applyFill="1" applyBorder="1" applyAlignment="1" applyProtection="1">
      <protection locked="0"/>
    </xf>
    <xf numFmtId="0" fontId="6" fillId="0" borderId="15" xfId="0" applyFont="1" applyFill="1" applyBorder="1" applyAlignment="1" applyProtection="1"/>
    <xf numFmtId="0" fontId="6" fillId="0" borderId="15" xfId="0" applyFont="1" applyFill="1" applyBorder="1" applyAlignment="1" applyProtection="1">
      <protection locked="0"/>
    </xf>
    <xf numFmtId="0" fontId="6" fillId="0" borderId="9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7" fillId="0" borderId="1" xfId="0" applyFont="1" applyBorder="1"/>
    <xf numFmtId="4" fontId="6" fillId="0" borderId="8" xfId="0" applyNumberFormat="1" applyFont="1" applyFill="1" applyBorder="1" applyAlignment="1" applyProtection="1"/>
    <xf numFmtId="4" fontId="6" fillId="0" borderId="8" xfId="0" applyNumberFormat="1" applyFont="1" applyFill="1" applyBorder="1" applyAlignment="1" applyProtection="1">
      <protection locked="0"/>
    </xf>
    <xf numFmtId="4" fontId="7" fillId="0" borderId="9" xfId="0" applyNumberFormat="1" applyFont="1" applyFill="1" applyBorder="1" applyAlignment="1" applyProtection="1"/>
    <xf numFmtId="4" fontId="7" fillId="0" borderId="13" xfId="0" applyNumberFormat="1" applyFont="1" applyFill="1" applyBorder="1" applyAlignment="1" applyProtection="1"/>
    <xf numFmtId="4" fontId="7" fillId="0" borderId="8" xfId="0" applyNumberFormat="1" applyFont="1" applyFill="1" applyBorder="1" applyAlignment="1" applyProtection="1"/>
    <xf numFmtId="4" fontId="7" fillId="0" borderId="5" xfId="0" applyNumberFormat="1" applyFont="1" applyFill="1" applyBorder="1" applyAlignment="1" applyProtection="1"/>
    <xf numFmtId="4" fontId="6" fillId="0" borderId="9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 applyProtection="1">
      <protection locked="0"/>
    </xf>
    <xf numFmtId="4" fontId="6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 applyProtection="1"/>
    <xf numFmtId="4" fontId="6" fillId="0" borderId="11" xfId="0" applyNumberFormat="1" applyFont="1" applyFill="1" applyBorder="1" applyAlignment="1" applyProtection="1"/>
    <xf numFmtId="4" fontId="6" fillId="0" borderId="14" xfId="0" applyNumberFormat="1" applyFont="1" applyFill="1" applyBorder="1" applyAlignment="1" applyProtection="1">
      <protection locked="0"/>
    </xf>
    <xf numFmtId="4" fontId="7" fillId="0" borderId="14" xfId="0" applyNumberFormat="1" applyFont="1" applyFill="1" applyBorder="1" applyAlignment="1" applyProtection="1"/>
    <xf numFmtId="4" fontId="7" fillId="0" borderId="11" xfId="0" applyNumberFormat="1" applyFont="1" applyFill="1" applyBorder="1" applyAlignment="1" applyProtection="1"/>
    <xf numFmtId="4" fontId="7" fillId="0" borderId="9" xfId="0" applyNumberFormat="1" applyFont="1" applyFill="1" applyBorder="1" applyAlignment="1" applyProtection="1">
      <alignment vertical="center"/>
    </xf>
    <xf numFmtId="4" fontId="7" fillId="0" borderId="13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protection locked="0"/>
    </xf>
    <xf numFmtId="4" fontId="4" fillId="0" borderId="6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9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vertical="center" wrapText="1"/>
      <protection locked="0"/>
    </xf>
    <xf numFmtId="4" fontId="6" fillId="0" borderId="13" xfId="0" applyNumberFormat="1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vertical="center" wrapText="1"/>
      <protection locked="0"/>
    </xf>
    <xf numFmtId="4" fontId="6" fillId="0" borderId="8" xfId="0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 wrapText="1"/>
    </xf>
    <xf numFmtId="0" fontId="2" fillId="0" borderId="3" xfId="0" applyFont="1" applyBorder="1"/>
    <xf numFmtId="0" fontId="2" fillId="0" borderId="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 applyProtection="1"/>
    <xf numFmtId="0" fontId="5" fillId="0" borderId="1" xfId="0" applyFont="1" applyFill="1" applyBorder="1" applyAlignment="1" applyProtection="1">
      <alignment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4" fillId="0" borderId="22" xfId="0" applyFont="1" applyFill="1" applyBorder="1" applyAlignment="1" applyProtection="1">
      <alignment vertical="center" wrapText="1"/>
      <protection locked="0"/>
    </xf>
    <xf numFmtId="4" fontId="6" fillId="0" borderId="23" xfId="0" applyNumberFormat="1" applyFont="1" applyFill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4" fontId="7" fillId="0" borderId="6" xfId="0" applyNumberFormat="1" applyFont="1" applyFill="1" applyBorder="1" applyAlignment="1" applyProtection="1">
      <alignment horizontal="right"/>
    </xf>
    <xf numFmtId="4" fontId="6" fillId="0" borderId="9" xfId="0" applyNumberFormat="1" applyFont="1" applyFill="1" applyBorder="1" applyProtection="1"/>
    <xf numFmtId="4" fontId="6" fillId="0" borderId="11" xfId="0" applyNumberFormat="1" applyFont="1" applyFill="1" applyBorder="1" applyProtection="1"/>
    <xf numFmtId="4" fontId="7" fillId="0" borderId="2" xfId="0" applyNumberFormat="1" applyFont="1" applyFill="1" applyBorder="1" applyAlignment="1" applyProtection="1">
      <alignment horizontal="right"/>
    </xf>
    <xf numFmtId="4" fontId="6" fillId="0" borderId="9" xfId="0" applyNumberFormat="1" applyFont="1" applyFill="1" applyBorder="1" applyAlignment="1" applyProtection="1">
      <alignment horizontal="right"/>
    </xf>
    <xf numFmtId="4" fontId="6" fillId="0" borderId="11" xfId="0" applyNumberFormat="1" applyFont="1" applyFill="1" applyBorder="1" applyAlignment="1" applyProtection="1">
      <alignment horizontal="right"/>
    </xf>
    <xf numFmtId="4" fontId="6" fillId="0" borderId="10" xfId="0" applyNumberFormat="1" applyFont="1" applyFill="1" applyBorder="1" applyProtection="1"/>
    <xf numFmtId="4" fontId="6" fillId="0" borderId="15" xfId="0" applyNumberFormat="1" applyFont="1" applyFill="1" applyBorder="1" applyProtection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4" fillId="0" borderId="17" xfId="0" applyFont="1" applyFill="1" applyBorder="1" applyAlignment="1" applyProtection="1">
      <alignment horizontal="left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9" fillId="0" borderId="4" xfId="0" applyFont="1" applyFill="1" applyBorder="1" applyAlignment="1" applyProtection="1">
      <alignment wrapText="1"/>
      <protection locked="0"/>
    </xf>
    <xf numFmtId="0" fontId="9" fillId="0" borderId="9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1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9" xfId="0" applyFont="1" applyFill="1" applyBorder="1" applyAlignment="1"/>
    <xf numFmtId="0" fontId="9" fillId="0" borderId="21" xfId="0" applyFont="1" applyFill="1" applyBorder="1" applyAlignment="1"/>
    <xf numFmtId="0" fontId="9" fillId="0" borderId="10" xfId="0" applyFont="1" applyFill="1" applyBorder="1" applyAlignment="1"/>
    <xf numFmtId="0" fontId="9" fillId="0" borderId="21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4" fontId="4" fillId="0" borderId="6" xfId="0" applyNumberFormat="1" applyFont="1" applyFill="1" applyBorder="1" applyAlignment="1" applyProtection="1">
      <alignment horizontal="right"/>
    </xf>
    <xf numFmtId="4" fontId="4" fillId="0" borderId="2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/>
    <xf numFmtId="0" fontId="0" fillId="0" borderId="3" xfId="0" applyFill="1" applyBorder="1" applyAlignment="1">
      <alignment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4" fontId="6" fillId="0" borderId="9" xfId="0" applyNumberFormat="1" applyFont="1" applyFill="1" applyBorder="1" applyAlignment="1" applyProtection="1">
      <protection locked="0"/>
    </xf>
    <xf numFmtId="4" fontId="7" fillId="0" borderId="9" xfId="0" applyNumberFormat="1" applyFont="1" applyFill="1" applyBorder="1" applyAlignment="1" applyProtection="1">
      <protection locked="0"/>
    </xf>
    <xf numFmtId="0" fontId="1" fillId="0" borderId="0" xfId="0" applyFont="1"/>
    <xf numFmtId="0" fontId="6" fillId="0" borderId="6" xfId="0" applyFont="1" applyFill="1" applyBorder="1"/>
    <xf numFmtId="0" fontId="7" fillId="0" borderId="6" xfId="0" applyFont="1" applyFill="1" applyBorder="1" applyAlignment="1">
      <alignment horizontal="center" wrapText="1"/>
    </xf>
    <xf numFmtId="0" fontId="2" fillId="0" borderId="1" xfId="0" applyFont="1" applyFill="1" applyBorder="1"/>
    <xf numFmtId="4" fontId="6" fillId="0" borderId="13" xfId="0" applyNumberFormat="1" applyFont="1" applyFill="1" applyBorder="1" applyAlignment="1" applyProtection="1">
      <alignment vertical="center"/>
      <protection locked="0"/>
    </xf>
    <xf numFmtId="4" fontId="6" fillId="0" borderId="9" xfId="0" applyNumberFormat="1" applyFont="1" applyFill="1" applyBorder="1" applyAlignment="1" applyProtection="1">
      <alignment vertical="center"/>
      <protection locked="0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4" fontId="7" fillId="0" borderId="12" xfId="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tabSelected="1" view="pageBreakPreview" zoomScale="85" zoomScaleNormal="85" zoomScaleSheetLayoutView="85" zoomScalePageLayoutView="115" workbookViewId="0">
      <selection activeCell="G1" sqref="G1"/>
    </sheetView>
  </sheetViews>
  <sheetFormatPr defaultColWidth="9.140625" defaultRowHeight="12.75" x14ac:dyDescent="0.2"/>
  <cols>
    <col min="1" max="1" width="45.5703125" customWidth="1"/>
    <col min="2" max="4" width="25.7109375" customWidth="1"/>
    <col min="5" max="7" width="26.85546875" customWidth="1"/>
  </cols>
  <sheetData>
    <row r="1" spans="1:7" s="59" customFormat="1" ht="21.75" customHeight="1" x14ac:dyDescent="0.25">
      <c r="A1" s="117" t="s">
        <v>20</v>
      </c>
      <c r="B1" s="117"/>
      <c r="C1" s="118"/>
      <c r="D1" s="118"/>
      <c r="E1" s="118"/>
      <c r="G1" s="59" t="s">
        <v>162</v>
      </c>
    </row>
    <row r="2" spans="1:7" s="59" customFormat="1" ht="21.75" customHeight="1" x14ac:dyDescent="0.2">
      <c r="A2" s="119" t="s">
        <v>120</v>
      </c>
      <c r="B2" s="119"/>
      <c r="C2" s="120"/>
      <c r="D2" s="120"/>
      <c r="E2" s="120"/>
    </row>
    <row r="3" spans="1:7" ht="21.75" customHeight="1" thickBot="1" x14ac:dyDescent="0.25">
      <c r="A3" s="1"/>
      <c r="B3" s="1"/>
      <c r="C3" s="1"/>
      <c r="D3" s="1"/>
      <c r="E3" s="2"/>
      <c r="F3" s="2"/>
      <c r="G3" s="2"/>
    </row>
    <row r="4" spans="1:7" ht="36" customHeight="1" thickBot="1" x14ac:dyDescent="0.3">
      <c r="A4" s="103"/>
      <c r="B4" s="104" t="s">
        <v>146</v>
      </c>
      <c r="C4" s="104" t="s">
        <v>147</v>
      </c>
      <c r="D4" s="104" t="s">
        <v>148</v>
      </c>
      <c r="E4" s="104" t="s">
        <v>149</v>
      </c>
      <c r="F4" s="104" t="s">
        <v>128</v>
      </c>
      <c r="G4" s="104" t="s">
        <v>152</v>
      </c>
    </row>
    <row r="5" spans="1:7" ht="21.75" customHeight="1" thickBot="1" x14ac:dyDescent="0.3">
      <c r="A5" s="84" t="s">
        <v>21</v>
      </c>
      <c r="B5" s="65">
        <f t="shared" ref="B5:G5" si="0">SUM(B6:B10)</f>
        <v>569752.6</v>
      </c>
      <c r="C5" s="65">
        <f t="shared" si="0"/>
        <v>569752.6</v>
      </c>
      <c r="D5" s="65">
        <f t="shared" si="0"/>
        <v>368995.26</v>
      </c>
      <c r="E5" s="65">
        <f t="shared" si="0"/>
        <v>608903.30999999994</v>
      </c>
      <c r="F5" s="65">
        <f t="shared" si="0"/>
        <v>-39150.709999999992</v>
      </c>
      <c r="G5" s="65">
        <f t="shared" si="0"/>
        <v>595462.72</v>
      </c>
    </row>
    <row r="6" spans="1:7" ht="21.75" customHeight="1" x14ac:dyDescent="0.2">
      <c r="A6" s="85" t="s">
        <v>1</v>
      </c>
      <c r="B6" s="66">
        <f t="shared" ref="B6:G6" si="1">B34</f>
        <v>106078</v>
      </c>
      <c r="C6" s="66">
        <f t="shared" si="1"/>
        <v>106078</v>
      </c>
      <c r="D6" s="66">
        <f t="shared" si="1"/>
        <v>70073.460000000006</v>
      </c>
      <c r="E6" s="66">
        <f t="shared" si="1"/>
        <v>119337.75</v>
      </c>
      <c r="F6" s="66">
        <f t="shared" si="1"/>
        <v>-13259.75</v>
      </c>
      <c r="G6" s="66">
        <f t="shared" si="1"/>
        <v>119337.75</v>
      </c>
    </row>
    <row r="7" spans="1:7" ht="21.75" customHeight="1" x14ac:dyDescent="0.2">
      <c r="A7" s="86" t="s">
        <v>22</v>
      </c>
      <c r="B7" s="66">
        <f t="shared" ref="B7:G7" si="2">B44</f>
        <v>360418.05</v>
      </c>
      <c r="C7" s="66">
        <f t="shared" si="2"/>
        <v>360418.05</v>
      </c>
      <c r="D7" s="66">
        <f t="shared" si="2"/>
        <v>237560.31</v>
      </c>
      <c r="E7" s="66">
        <f t="shared" si="2"/>
        <v>388694.35</v>
      </c>
      <c r="F7" s="66">
        <f t="shared" si="2"/>
        <v>-28276.299999999996</v>
      </c>
      <c r="G7" s="66">
        <f t="shared" si="2"/>
        <v>377405.9</v>
      </c>
    </row>
    <row r="8" spans="1:7" ht="21.75" customHeight="1" x14ac:dyDescent="0.2">
      <c r="A8" s="86" t="s">
        <v>4</v>
      </c>
      <c r="B8" s="66">
        <f t="shared" ref="B8:G8" si="3">B50</f>
        <v>101256.55</v>
      </c>
      <c r="C8" s="66">
        <f t="shared" si="3"/>
        <v>101256.55</v>
      </c>
      <c r="D8" s="66">
        <f t="shared" si="3"/>
        <v>61361.489999999991</v>
      </c>
      <c r="E8" s="66">
        <f t="shared" si="3"/>
        <v>98871.21</v>
      </c>
      <c r="F8" s="66">
        <f t="shared" si="3"/>
        <v>2385.34</v>
      </c>
      <c r="G8" s="66">
        <f t="shared" si="3"/>
        <v>97969.07</v>
      </c>
    </row>
    <row r="9" spans="1:7" ht="21.75" customHeight="1" x14ac:dyDescent="0.2">
      <c r="A9" s="86" t="s">
        <v>23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</row>
    <row r="10" spans="1:7" ht="21.75" customHeight="1" thickBot="1" x14ac:dyDescent="0.25">
      <c r="A10" s="87" t="s">
        <v>5</v>
      </c>
      <c r="B10" s="67">
        <f t="shared" ref="B10:G10" si="4">B53</f>
        <v>2000</v>
      </c>
      <c r="C10" s="67">
        <f t="shared" si="4"/>
        <v>2000</v>
      </c>
      <c r="D10" s="67">
        <f t="shared" si="4"/>
        <v>0</v>
      </c>
      <c r="E10" s="67">
        <f t="shared" si="4"/>
        <v>2000</v>
      </c>
      <c r="F10" s="67">
        <f t="shared" si="4"/>
        <v>0</v>
      </c>
      <c r="G10" s="67">
        <f t="shared" si="4"/>
        <v>750</v>
      </c>
    </row>
    <row r="11" spans="1:7" ht="21.75" customHeight="1" thickBot="1" x14ac:dyDescent="0.3">
      <c r="A11" s="84" t="s">
        <v>24</v>
      </c>
      <c r="B11" s="65">
        <f t="shared" ref="B11:G11" si="5">SUM(B12:B13)</f>
        <v>290580</v>
      </c>
      <c r="C11" s="65">
        <f t="shared" si="5"/>
        <v>265810</v>
      </c>
      <c r="D11" s="65">
        <f t="shared" si="5"/>
        <v>149233.52000000002</v>
      </c>
      <c r="E11" s="68">
        <f t="shared" si="5"/>
        <v>305216.32</v>
      </c>
      <c r="F11" s="68">
        <f t="shared" si="5"/>
        <v>-39406.319999999992</v>
      </c>
      <c r="G11" s="68">
        <f t="shared" si="5"/>
        <v>279874.21000000002</v>
      </c>
    </row>
    <row r="12" spans="1:7" ht="21.75" customHeight="1" x14ac:dyDescent="0.2">
      <c r="A12" s="88" t="s">
        <v>25</v>
      </c>
      <c r="B12" s="69">
        <f>B64+B69+B74+B85+B94+B103+B116+B127+B138+B147+B154+B165+B171+B177+B183+B189+B195+B205+B212+B221+B232+B239+B248+B259+B265+B279</f>
        <v>96360</v>
      </c>
      <c r="C12" s="69">
        <f t="shared" ref="C12:F12" si="6">C64+C69+C74+C85+C94+C103+C116+C127+C138+C147+C154+C165+C171+C177+C183+C189+C195+C205+C212+C221+C232+C239+C248+C259+C265+C279</f>
        <v>107360</v>
      </c>
      <c r="D12" s="69">
        <f t="shared" si="6"/>
        <v>78604.800000000003</v>
      </c>
      <c r="E12" s="69">
        <f t="shared" si="6"/>
        <v>128627.33</v>
      </c>
      <c r="F12" s="69">
        <f t="shared" si="6"/>
        <v>-21267.329999999998</v>
      </c>
      <c r="G12" s="69">
        <f t="shared" ref="G12" si="7">G64+G69+G74+G85+G94+G103+G116+G127+G138+G147+G154+G165+G171+G177+G183+G189+G195+G205+G212+G221+G232+G239+G248+G259+G265+G279</f>
        <v>130957.52</v>
      </c>
    </row>
    <row r="13" spans="1:7" ht="21.75" customHeight="1" thickBot="1" x14ac:dyDescent="0.25">
      <c r="A13" s="89" t="s">
        <v>26</v>
      </c>
      <c r="B13" s="70">
        <f>B65+B70+B75+B86+B87+B95+B96+B104+B105+B117+B118+B128+B129+B139+B140+B148+B149+B155+B156+B166+B167+B172+B173+B178+B179+B184+B185+B190+B191+B196+B197+B206+B207+B213+B214+B222+B226+B233+B240+B241+B249+B250+B260+B261+B266+B267+B280+B281</f>
        <v>194220</v>
      </c>
      <c r="C13" s="70">
        <f t="shared" ref="C13:F13" si="8">C65+C70+C75+C86+C87+C95+C96+C104+C105+C117+C118+C128+C129+C139+C140+C148+C149+C155+C156+C166+C167+C172+C173+C178+C179+C184+C185+C190+C191+C196+C197+C206+C207+C213+C214+C222+C226+C233+C240+C241+C249+C250+C260+C261+C266+C267+C280+C281</f>
        <v>158450</v>
      </c>
      <c r="D13" s="70">
        <f t="shared" si="8"/>
        <v>70628.72</v>
      </c>
      <c r="E13" s="70">
        <f t="shared" si="8"/>
        <v>176588.99</v>
      </c>
      <c r="F13" s="70">
        <f t="shared" si="8"/>
        <v>-18138.989999999998</v>
      </c>
      <c r="G13" s="70">
        <f t="shared" ref="G13" si="9">G65+G70+G75+G86+G87+G95+G96+G104+G105+G117+G118+G128+G129+G139+G140+G148+G149+G155+G156+G166+G167+G172+G173+G178+G179+G184+G185+G190+G191+G196+G197+G206+G207+G213+G214+G222+G226+G233+G240+G241+G249+G250+G260+G261+G266+G267+G280+G281</f>
        <v>148916.69</v>
      </c>
    </row>
    <row r="14" spans="1:7" ht="21.75" customHeight="1" thickBot="1" x14ac:dyDescent="0.3">
      <c r="A14" s="84" t="s">
        <v>27</v>
      </c>
      <c r="B14" s="65">
        <f t="shared" ref="B14:G14" si="10">SUM(B15:B20)</f>
        <v>248330</v>
      </c>
      <c r="C14" s="65">
        <f t="shared" si="10"/>
        <v>270830</v>
      </c>
      <c r="D14" s="65">
        <f t="shared" si="10"/>
        <v>19797.900000000001</v>
      </c>
      <c r="E14" s="65">
        <f t="shared" si="10"/>
        <v>307654.40000000002</v>
      </c>
      <c r="F14" s="65">
        <f t="shared" si="10"/>
        <v>-36824.400000000001</v>
      </c>
      <c r="G14" s="65">
        <f t="shared" si="10"/>
        <v>264269.8</v>
      </c>
    </row>
    <row r="15" spans="1:7" ht="21.75" customHeight="1" x14ac:dyDescent="0.2">
      <c r="A15" s="85" t="s">
        <v>28</v>
      </c>
      <c r="B15" s="71">
        <f t="shared" ref="B15:G15" si="11">B323</f>
        <v>23000</v>
      </c>
      <c r="C15" s="71">
        <f t="shared" si="11"/>
        <v>23000</v>
      </c>
      <c r="D15" s="71">
        <f t="shared" si="11"/>
        <v>5470.92</v>
      </c>
      <c r="E15" s="71">
        <f t="shared" si="11"/>
        <v>15800</v>
      </c>
      <c r="F15" s="71">
        <f t="shared" si="11"/>
        <v>7200</v>
      </c>
      <c r="G15" s="71">
        <f t="shared" si="11"/>
        <v>8977</v>
      </c>
    </row>
    <row r="16" spans="1:7" ht="21.75" customHeight="1" x14ac:dyDescent="0.2">
      <c r="A16" s="86" t="s">
        <v>29</v>
      </c>
      <c r="B16" s="66">
        <f t="shared" ref="B16:G16" si="12">B289</f>
        <v>37800</v>
      </c>
      <c r="C16" s="66">
        <f t="shared" si="12"/>
        <v>37800</v>
      </c>
      <c r="D16" s="66">
        <f t="shared" si="12"/>
        <v>0</v>
      </c>
      <c r="E16" s="66">
        <f t="shared" si="12"/>
        <v>15000</v>
      </c>
      <c r="F16" s="66">
        <f t="shared" si="12"/>
        <v>22800</v>
      </c>
      <c r="G16" s="66">
        <f t="shared" si="12"/>
        <v>16000</v>
      </c>
    </row>
    <row r="17" spans="1:7" ht="21.75" customHeight="1" x14ac:dyDescent="0.2">
      <c r="A17" s="86" t="s">
        <v>30</v>
      </c>
      <c r="B17" s="66">
        <f>0</f>
        <v>0</v>
      </c>
      <c r="C17" s="66">
        <f>0</f>
        <v>0</v>
      </c>
      <c r="D17" s="66">
        <f>0</f>
        <v>0</v>
      </c>
      <c r="E17" s="66">
        <f>0</f>
        <v>0</v>
      </c>
      <c r="F17" s="66">
        <f>0</f>
        <v>0</v>
      </c>
      <c r="G17" s="66">
        <f>0</f>
        <v>0</v>
      </c>
    </row>
    <row r="18" spans="1:7" ht="21.75" customHeight="1" x14ac:dyDescent="0.2">
      <c r="A18" s="90" t="s">
        <v>31</v>
      </c>
      <c r="B18" s="66">
        <f>B282</f>
        <v>0</v>
      </c>
      <c r="C18" s="66">
        <f>C282</f>
        <v>2500</v>
      </c>
      <c r="D18" s="66">
        <f>D282</f>
        <v>0</v>
      </c>
      <c r="E18" s="66">
        <f t="shared" ref="E18:F18" si="13">E282</f>
        <v>4000</v>
      </c>
      <c r="F18" s="66">
        <f t="shared" si="13"/>
        <v>-1500</v>
      </c>
      <c r="G18" s="66">
        <f t="shared" ref="G18" si="14">G282</f>
        <v>4000</v>
      </c>
    </row>
    <row r="19" spans="1:7" ht="21.75" customHeight="1" x14ac:dyDescent="0.2">
      <c r="A19" s="86" t="s">
        <v>32</v>
      </c>
      <c r="B19" s="66">
        <f>B76+B88+B97+B106+B119+B142</f>
        <v>8550</v>
      </c>
      <c r="C19" s="66">
        <f t="shared" ref="C19:G19" si="15">C76+C88+C97+C106+C119+C142</f>
        <v>8550</v>
      </c>
      <c r="D19" s="66">
        <f t="shared" si="15"/>
        <v>11302.4</v>
      </c>
      <c r="E19" s="66">
        <f t="shared" si="15"/>
        <v>15754.4</v>
      </c>
      <c r="F19" s="66">
        <f t="shared" si="15"/>
        <v>-7204.4</v>
      </c>
      <c r="G19" s="66">
        <f t="shared" si="15"/>
        <v>17292.8</v>
      </c>
    </row>
    <row r="20" spans="1:7" ht="21.75" customHeight="1" thickBot="1" x14ac:dyDescent="0.25">
      <c r="A20" s="87" t="s">
        <v>33</v>
      </c>
      <c r="B20" s="67">
        <f>B294+B309+B283+B278</f>
        <v>178980</v>
      </c>
      <c r="C20" s="67">
        <f t="shared" ref="C20:F20" si="16">C294+C309+C283+C278</f>
        <v>198980</v>
      </c>
      <c r="D20" s="67">
        <f t="shared" si="16"/>
        <v>3024.5800000000004</v>
      </c>
      <c r="E20" s="67">
        <f t="shared" si="16"/>
        <v>257100</v>
      </c>
      <c r="F20" s="67">
        <f t="shared" si="16"/>
        <v>-58120</v>
      </c>
      <c r="G20" s="67">
        <f t="shared" ref="G20" si="17">G294+G309+G283+G278</f>
        <v>218000</v>
      </c>
    </row>
    <row r="21" spans="1:7" ht="21.75" customHeight="1" thickBot="1" x14ac:dyDescent="0.3">
      <c r="A21" s="84" t="s">
        <v>34</v>
      </c>
      <c r="B21" s="65">
        <f t="shared" ref="B21:G21" si="18">SUM(B22:B26)</f>
        <v>137591.03</v>
      </c>
      <c r="C21" s="65">
        <f t="shared" si="18"/>
        <v>139861.03</v>
      </c>
      <c r="D21" s="65">
        <f t="shared" si="18"/>
        <v>73569.61</v>
      </c>
      <c r="E21" s="68">
        <f t="shared" si="18"/>
        <v>135727.71</v>
      </c>
      <c r="F21" s="68">
        <f t="shared" si="18"/>
        <v>4133.3200000000006</v>
      </c>
      <c r="G21" s="68">
        <f t="shared" si="18"/>
        <v>125104.81</v>
      </c>
    </row>
    <row r="22" spans="1:7" ht="32.25" customHeight="1" x14ac:dyDescent="0.2">
      <c r="A22" s="85" t="s">
        <v>35</v>
      </c>
      <c r="B22" s="72">
        <f t="shared" ref="B22:G22" si="19">B338</f>
        <v>6600</v>
      </c>
      <c r="C22" s="72">
        <f t="shared" si="19"/>
        <v>6600</v>
      </c>
      <c r="D22" s="72">
        <f t="shared" si="19"/>
        <v>654.47</v>
      </c>
      <c r="E22" s="72">
        <f t="shared" si="19"/>
        <v>3105.57</v>
      </c>
      <c r="F22" s="72">
        <f t="shared" si="19"/>
        <v>3494.4300000000003</v>
      </c>
      <c r="G22" s="72">
        <f t="shared" si="19"/>
        <v>3246.37</v>
      </c>
    </row>
    <row r="23" spans="1:7" ht="21.75" customHeight="1" x14ac:dyDescent="0.2">
      <c r="A23" s="86" t="s">
        <v>18</v>
      </c>
      <c r="B23" s="72">
        <f t="shared" ref="B23:G23" si="20">B90+B99+B108+B121+B130+B141+B150+B157+B208+B215+B242+B251+B284</f>
        <v>17200</v>
      </c>
      <c r="C23" s="72">
        <f t="shared" si="20"/>
        <v>19450</v>
      </c>
      <c r="D23" s="72">
        <f t="shared" si="20"/>
        <v>1891</v>
      </c>
      <c r="E23" s="72">
        <f t="shared" si="20"/>
        <v>16100</v>
      </c>
      <c r="F23" s="72">
        <f t="shared" si="20"/>
        <v>3350</v>
      </c>
      <c r="G23" s="72">
        <f t="shared" si="20"/>
        <v>7841</v>
      </c>
    </row>
    <row r="24" spans="1:7" ht="21.75" customHeight="1" x14ac:dyDescent="0.2">
      <c r="A24" s="86" t="s">
        <v>12</v>
      </c>
      <c r="B24" s="72">
        <f>B77+B89+B98+B107+B120+B143</f>
        <v>8100</v>
      </c>
      <c r="C24" s="72">
        <f t="shared" ref="C24:G24" si="21">C77+C89+C98+C107+C120+C143</f>
        <v>8100</v>
      </c>
      <c r="D24" s="72">
        <f t="shared" si="21"/>
        <v>10911.2</v>
      </c>
      <c r="E24" s="72">
        <f t="shared" si="21"/>
        <v>12941.7</v>
      </c>
      <c r="F24" s="72">
        <f t="shared" si="21"/>
        <v>-4841.7</v>
      </c>
      <c r="G24" s="72">
        <f t="shared" si="21"/>
        <v>15987</v>
      </c>
    </row>
    <row r="25" spans="1:7" ht="21.75" customHeight="1" x14ac:dyDescent="0.2">
      <c r="A25" s="86" t="s">
        <v>19</v>
      </c>
      <c r="B25" s="72">
        <f t="shared" ref="B25:G25" si="22">B344</f>
        <v>4000</v>
      </c>
      <c r="C25" s="72">
        <f t="shared" si="22"/>
        <v>4000</v>
      </c>
      <c r="D25" s="72">
        <f t="shared" si="22"/>
        <v>4791.6000000000004</v>
      </c>
      <c r="E25" s="72">
        <f t="shared" si="22"/>
        <v>4791.6000000000004</v>
      </c>
      <c r="F25" s="72">
        <f t="shared" si="22"/>
        <v>-791.60000000000036</v>
      </c>
      <c r="G25" s="72">
        <f t="shared" si="22"/>
        <v>4791.6000000000004</v>
      </c>
    </row>
    <row r="26" spans="1:7" ht="21.75" customHeight="1" thickBot="1" x14ac:dyDescent="0.25">
      <c r="A26" s="87" t="s">
        <v>36</v>
      </c>
      <c r="B26" s="72">
        <f t="shared" ref="B26:G26" si="23">B359</f>
        <v>101691.03</v>
      </c>
      <c r="C26" s="72">
        <f t="shared" si="23"/>
        <v>101711.03</v>
      </c>
      <c r="D26" s="72">
        <f t="shared" si="23"/>
        <v>55321.34</v>
      </c>
      <c r="E26" s="72">
        <f t="shared" si="23"/>
        <v>98788.84</v>
      </c>
      <c r="F26" s="72">
        <f t="shared" si="23"/>
        <v>2922.1900000000005</v>
      </c>
      <c r="G26" s="72">
        <f t="shared" si="23"/>
        <v>93238.84</v>
      </c>
    </row>
    <row r="27" spans="1:7" ht="21.75" customHeight="1" thickBot="1" x14ac:dyDescent="0.3">
      <c r="A27" s="84" t="s">
        <v>122</v>
      </c>
      <c r="B27" s="91">
        <f t="shared" ref="B27:G27" si="24">SUM(B5,B11,B14,B21)</f>
        <v>1246253.6300000001</v>
      </c>
      <c r="C27" s="91">
        <f t="shared" si="24"/>
        <v>1246253.6300000001</v>
      </c>
      <c r="D27" s="91">
        <f t="shared" si="24"/>
        <v>611596.29</v>
      </c>
      <c r="E27" s="92">
        <f t="shared" si="24"/>
        <v>1357501.7399999998</v>
      </c>
      <c r="F27" s="92">
        <f t="shared" si="24"/>
        <v>-111248.10999999999</v>
      </c>
      <c r="G27" s="92">
        <f t="shared" si="24"/>
        <v>1264711.54</v>
      </c>
    </row>
    <row r="28" spans="1:7" ht="21.75" customHeight="1" thickBot="1" x14ac:dyDescent="0.3">
      <c r="A28" s="60"/>
      <c r="B28" s="61"/>
      <c r="C28" s="61"/>
      <c r="D28" s="61"/>
      <c r="E28" s="62"/>
      <c r="F28" s="62"/>
      <c r="G28" s="62"/>
    </row>
    <row r="29" spans="1:7" ht="21.75" customHeight="1" thickBot="1" x14ac:dyDescent="0.25">
      <c r="A29" s="113" t="s">
        <v>46</v>
      </c>
      <c r="B29" s="114"/>
      <c r="C29" s="121"/>
      <c r="D29" s="121"/>
      <c r="E29" s="121"/>
      <c r="F29" s="111"/>
      <c r="G29" s="14"/>
    </row>
    <row r="30" spans="1:7" ht="21.75" customHeight="1" thickBot="1" x14ac:dyDescent="0.25">
      <c r="A30" s="63"/>
      <c r="B30" s="64"/>
      <c r="C30" s="64"/>
      <c r="D30" s="64"/>
      <c r="E30" s="64"/>
      <c r="F30" s="64"/>
      <c r="G30" s="64"/>
    </row>
    <row r="31" spans="1:7" ht="34.15" customHeight="1" thickBot="1" x14ac:dyDescent="0.3">
      <c r="A31" s="73" t="s">
        <v>0</v>
      </c>
      <c r="B31" s="104" t="s">
        <v>146</v>
      </c>
      <c r="C31" s="104" t="s">
        <v>147</v>
      </c>
      <c r="D31" s="104" t="s">
        <v>148</v>
      </c>
      <c r="E31" s="104" t="s">
        <v>149</v>
      </c>
      <c r="F31" s="104" t="s">
        <v>128</v>
      </c>
      <c r="G31" s="104" t="s">
        <v>152</v>
      </c>
    </row>
    <row r="32" spans="1:7" ht="21.75" customHeight="1" x14ac:dyDescent="0.25">
      <c r="A32" s="74" t="s">
        <v>1</v>
      </c>
      <c r="B32" s="8"/>
      <c r="C32" s="8"/>
      <c r="D32" s="8"/>
      <c r="E32" s="9"/>
      <c r="F32" s="9"/>
      <c r="G32" s="9"/>
    </row>
    <row r="33" spans="1:8" ht="21.75" customHeight="1" x14ac:dyDescent="0.2">
      <c r="A33" s="75" t="s">
        <v>129</v>
      </c>
      <c r="B33" s="16">
        <v>106078</v>
      </c>
      <c r="C33" s="16">
        <v>106078</v>
      </c>
      <c r="D33" s="16">
        <v>70073.460000000006</v>
      </c>
      <c r="E33" s="17">
        <v>119337.75</v>
      </c>
      <c r="F33" s="17">
        <f>C33-E33</f>
        <v>-13259.75</v>
      </c>
      <c r="G33" s="17">
        <v>119337.75</v>
      </c>
      <c r="H33" s="102"/>
    </row>
    <row r="34" spans="1:8" ht="21.75" customHeight="1" x14ac:dyDescent="0.25">
      <c r="A34" s="76" t="s">
        <v>2</v>
      </c>
      <c r="B34" s="18">
        <f t="shared" ref="B34:G34" si="25">B33</f>
        <v>106078</v>
      </c>
      <c r="C34" s="18">
        <f t="shared" si="25"/>
        <v>106078</v>
      </c>
      <c r="D34" s="18">
        <f t="shared" si="25"/>
        <v>70073.460000000006</v>
      </c>
      <c r="E34" s="19">
        <f t="shared" si="25"/>
        <v>119337.75</v>
      </c>
      <c r="F34" s="19">
        <f t="shared" si="25"/>
        <v>-13259.75</v>
      </c>
      <c r="G34" s="19">
        <f t="shared" si="25"/>
        <v>119337.75</v>
      </c>
    </row>
    <row r="35" spans="1:8" ht="21.75" customHeight="1" x14ac:dyDescent="0.25">
      <c r="A35" s="76"/>
      <c r="B35" s="20"/>
      <c r="C35" s="20"/>
      <c r="D35" s="20"/>
      <c r="E35" s="21"/>
      <c r="F35" s="21"/>
      <c r="G35" s="21"/>
    </row>
    <row r="36" spans="1:8" ht="21.75" customHeight="1" x14ac:dyDescent="0.2">
      <c r="A36" s="53" t="s">
        <v>3</v>
      </c>
      <c r="B36" s="10"/>
      <c r="C36" s="10"/>
      <c r="D36" s="10"/>
      <c r="E36" s="7"/>
      <c r="F36" s="7"/>
      <c r="G36" s="7"/>
    </row>
    <row r="37" spans="1:8" ht="30.75" customHeight="1" x14ac:dyDescent="0.2">
      <c r="A37" s="77" t="s">
        <v>136</v>
      </c>
      <c r="B37" s="22">
        <v>78844.5</v>
      </c>
      <c r="C37" s="22">
        <v>78844.5</v>
      </c>
      <c r="D37" s="22">
        <v>47935.91</v>
      </c>
      <c r="E37" s="106">
        <v>78844.5</v>
      </c>
      <c r="F37" s="107">
        <f t="shared" ref="F37:F43" si="26">C37-E37</f>
        <v>0</v>
      </c>
      <c r="G37" s="106">
        <v>78844.5</v>
      </c>
      <c r="H37" s="102"/>
    </row>
    <row r="38" spans="1:8" ht="21.75" customHeight="1" x14ac:dyDescent="0.2">
      <c r="A38" s="77" t="s">
        <v>130</v>
      </c>
      <c r="B38" s="24">
        <v>60368.4</v>
      </c>
      <c r="C38" s="24">
        <v>60368.4</v>
      </c>
      <c r="D38" s="24">
        <v>28278.81</v>
      </c>
      <c r="E38" s="108">
        <v>60368.4</v>
      </c>
      <c r="F38" s="107">
        <f t="shared" si="26"/>
        <v>0</v>
      </c>
      <c r="G38" s="108">
        <v>60368.4</v>
      </c>
      <c r="H38" s="102"/>
    </row>
    <row r="39" spans="1:8" ht="21.75" customHeight="1" x14ac:dyDescent="0.2">
      <c r="A39" s="77" t="s">
        <v>131</v>
      </c>
      <c r="B39" s="24">
        <v>60813</v>
      </c>
      <c r="C39" s="24">
        <v>60813</v>
      </c>
      <c r="D39" s="24">
        <v>8184.4</v>
      </c>
      <c r="E39" s="108">
        <v>8166.69</v>
      </c>
      <c r="F39" s="107">
        <f t="shared" si="26"/>
        <v>52646.31</v>
      </c>
      <c r="G39" s="108">
        <v>8166.69</v>
      </c>
      <c r="H39" s="102"/>
    </row>
    <row r="40" spans="1:8" ht="21.75" customHeight="1" x14ac:dyDescent="0.2">
      <c r="A40" s="77" t="s">
        <v>132</v>
      </c>
      <c r="B40" s="24">
        <v>0</v>
      </c>
      <c r="C40" s="24">
        <v>0</v>
      </c>
      <c r="D40" s="24">
        <v>12099.98</v>
      </c>
      <c r="E40" s="108">
        <v>26065.75</v>
      </c>
      <c r="F40" s="107">
        <f t="shared" si="26"/>
        <v>-26065.75</v>
      </c>
      <c r="G40" s="108">
        <v>34000</v>
      </c>
      <c r="H40" s="102"/>
    </row>
    <row r="41" spans="1:8" ht="21.75" customHeight="1" x14ac:dyDescent="0.2">
      <c r="A41" s="77" t="s">
        <v>156</v>
      </c>
      <c r="B41" s="24">
        <v>76008.600000000006</v>
      </c>
      <c r="C41" s="24">
        <v>76008.600000000006</v>
      </c>
      <c r="D41" s="24">
        <v>59926.59</v>
      </c>
      <c r="E41" s="108">
        <v>95010.75</v>
      </c>
      <c r="F41" s="107">
        <f t="shared" si="26"/>
        <v>-19002.149999999994</v>
      </c>
      <c r="G41" s="108">
        <v>90788.05</v>
      </c>
      <c r="H41" s="102"/>
    </row>
    <row r="42" spans="1:8" ht="36.75" customHeight="1" x14ac:dyDescent="0.2">
      <c r="A42" s="77" t="s">
        <v>133</v>
      </c>
      <c r="B42" s="24">
        <v>45609.75</v>
      </c>
      <c r="C42" s="24">
        <v>45609.75</v>
      </c>
      <c r="D42" s="24">
        <v>32393.17</v>
      </c>
      <c r="E42" s="108">
        <v>60813</v>
      </c>
      <c r="F42" s="107">
        <f t="shared" si="26"/>
        <v>-15203.25</v>
      </c>
      <c r="G42" s="108">
        <v>60813</v>
      </c>
      <c r="H42" s="102"/>
    </row>
    <row r="43" spans="1:8" ht="45.6" customHeight="1" x14ac:dyDescent="0.2">
      <c r="A43" s="77" t="s">
        <v>153</v>
      </c>
      <c r="B43" s="24">
        <v>38773.800000000003</v>
      </c>
      <c r="C43" s="24">
        <v>38773.800000000003</v>
      </c>
      <c r="D43" s="24">
        <v>48741.45</v>
      </c>
      <c r="E43" s="108">
        <v>59425.26</v>
      </c>
      <c r="F43" s="107">
        <f t="shared" si="26"/>
        <v>-20651.46</v>
      </c>
      <c r="G43" s="108">
        <f>59425.26-15000</f>
        <v>44425.26</v>
      </c>
      <c r="H43" s="102"/>
    </row>
    <row r="44" spans="1:8" ht="21.75" customHeight="1" x14ac:dyDescent="0.25">
      <c r="A44" s="78" t="s">
        <v>39</v>
      </c>
      <c r="B44" s="25">
        <f t="shared" ref="B44:G44" si="27">SUM(B37:B43)</f>
        <v>360418.05</v>
      </c>
      <c r="C44" s="25">
        <f t="shared" si="27"/>
        <v>360418.05</v>
      </c>
      <c r="D44" s="25">
        <f t="shared" si="27"/>
        <v>237560.31</v>
      </c>
      <c r="E44" s="109">
        <f t="shared" si="27"/>
        <v>388694.35</v>
      </c>
      <c r="F44" s="30">
        <f t="shared" si="27"/>
        <v>-28276.299999999996</v>
      </c>
      <c r="G44" s="109">
        <f t="shared" si="27"/>
        <v>377405.9</v>
      </c>
    </row>
    <row r="45" spans="1:8" ht="21.75" customHeight="1" x14ac:dyDescent="0.25">
      <c r="A45" s="79"/>
      <c r="B45" s="20"/>
      <c r="C45" s="20"/>
      <c r="D45" s="20"/>
      <c r="E45" s="21"/>
      <c r="F45" s="21"/>
      <c r="G45" s="21"/>
    </row>
    <row r="46" spans="1:8" ht="21.75" customHeight="1" x14ac:dyDescent="0.25">
      <c r="A46" s="78" t="s">
        <v>4</v>
      </c>
      <c r="B46" s="6"/>
      <c r="C46" s="6"/>
      <c r="D46" s="6"/>
      <c r="E46" s="7"/>
      <c r="F46" s="7"/>
      <c r="G46" s="7"/>
    </row>
    <row r="47" spans="1:8" ht="21.75" customHeight="1" x14ac:dyDescent="0.2">
      <c r="A47" s="80" t="s">
        <v>137</v>
      </c>
      <c r="B47" s="26">
        <v>57332.25</v>
      </c>
      <c r="C47" s="26">
        <v>57332.25</v>
      </c>
      <c r="D47" s="26">
        <v>11673.48</v>
      </c>
      <c r="E47" s="23">
        <v>28666.13</v>
      </c>
      <c r="F47" s="100">
        <f>C47-E47</f>
        <v>28666.12</v>
      </c>
      <c r="G47" s="23">
        <v>28666.13</v>
      </c>
      <c r="H47" s="102"/>
    </row>
    <row r="48" spans="1:8" ht="35.25" customHeight="1" x14ac:dyDescent="0.2">
      <c r="A48" s="81" t="s">
        <v>134</v>
      </c>
      <c r="B48" s="26">
        <v>0</v>
      </c>
      <c r="C48" s="26">
        <v>0</v>
      </c>
      <c r="D48" s="26">
        <v>25378.639999999999</v>
      </c>
      <c r="E48" s="27">
        <v>26280.78</v>
      </c>
      <c r="F48" s="100">
        <f>C48-E48</f>
        <v>-26280.78</v>
      </c>
      <c r="G48" s="27">
        <v>25378.639999999999</v>
      </c>
      <c r="H48" s="102"/>
    </row>
    <row r="49" spans="1:8" ht="21.75" customHeight="1" x14ac:dyDescent="0.2">
      <c r="A49" s="81" t="s">
        <v>135</v>
      </c>
      <c r="B49" s="26">
        <v>43924.3</v>
      </c>
      <c r="C49" s="26">
        <v>43924.3</v>
      </c>
      <c r="D49" s="26">
        <v>24309.37</v>
      </c>
      <c r="E49" s="27">
        <v>43924.3</v>
      </c>
      <c r="F49" s="100">
        <f>C49-E49</f>
        <v>0</v>
      </c>
      <c r="G49" s="27">
        <v>43924.3</v>
      </c>
      <c r="H49" s="102"/>
    </row>
    <row r="50" spans="1:8" ht="21.75" customHeight="1" x14ac:dyDescent="0.25">
      <c r="A50" s="78" t="s">
        <v>40</v>
      </c>
      <c r="B50" s="18">
        <f t="shared" ref="B50:G50" si="28">SUM(B47:B49)</f>
        <v>101256.55</v>
      </c>
      <c r="C50" s="18">
        <f t="shared" si="28"/>
        <v>101256.55</v>
      </c>
      <c r="D50" s="18">
        <f t="shared" si="28"/>
        <v>61361.489999999991</v>
      </c>
      <c r="E50" s="28">
        <f t="shared" si="28"/>
        <v>98871.21</v>
      </c>
      <c r="F50" s="28">
        <f t="shared" si="28"/>
        <v>2385.34</v>
      </c>
      <c r="G50" s="28">
        <f t="shared" si="28"/>
        <v>97969.07</v>
      </c>
    </row>
    <row r="51" spans="1:8" ht="21.75" customHeight="1" x14ac:dyDescent="0.25">
      <c r="A51" s="82"/>
      <c r="B51" s="18"/>
      <c r="C51" s="18"/>
      <c r="D51" s="18"/>
      <c r="E51" s="29"/>
      <c r="F51" s="29"/>
      <c r="G51" s="29"/>
    </row>
    <row r="52" spans="1:8" ht="21.75" customHeight="1" x14ac:dyDescent="0.25">
      <c r="A52" s="83" t="s">
        <v>5</v>
      </c>
      <c r="B52" s="6"/>
      <c r="C52" s="6"/>
      <c r="D52" s="6"/>
      <c r="E52" s="7"/>
      <c r="F52" s="7"/>
      <c r="G52" s="7"/>
    </row>
    <row r="53" spans="1:8" ht="21.75" customHeight="1" x14ac:dyDescent="0.25">
      <c r="A53" s="77" t="s">
        <v>38</v>
      </c>
      <c r="B53" s="30">
        <v>2000</v>
      </c>
      <c r="C53" s="30">
        <v>2000</v>
      </c>
      <c r="D53" s="30">
        <v>0</v>
      </c>
      <c r="E53" s="31">
        <v>2000</v>
      </c>
      <c r="F53" s="101">
        <f>C53-E53</f>
        <v>0</v>
      </c>
      <c r="G53" s="31">
        <v>750</v>
      </c>
    </row>
    <row r="54" spans="1:8" ht="21.75" customHeight="1" thickBot="1" x14ac:dyDescent="0.3">
      <c r="A54" s="75"/>
      <c r="B54" s="20"/>
      <c r="C54" s="20"/>
      <c r="D54" s="20"/>
      <c r="E54" s="21"/>
      <c r="F54" s="21"/>
      <c r="G54" s="21"/>
    </row>
    <row r="55" spans="1:8" ht="21.75" customHeight="1" thickBot="1" x14ac:dyDescent="0.3">
      <c r="A55" s="32" t="s">
        <v>6</v>
      </c>
      <c r="B55" s="33">
        <f t="shared" ref="B55:G55" si="29">B34+B44+B50+B53</f>
        <v>569752.6</v>
      </c>
      <c r="C55" s="33">
        <f t="shared" si="29"/>
        <v>569752.6</v>
      </c>
      <c r="D55" s="33">
        <f>D34+D44+D50+D53</f>
        <v>368995.26</v>
      </c>
      <c r="E55" s="33">
        <f t="shared" si="29"/>
        <v>608903.30999999994</v>
      </c>
      <c r="F55" s="33">
        <f t="shared" si="29"/>
        <v>-39150.709999999992</v>
      </c>
      <c r="G55" s="33">
        <f t="shared" si="29"/>
        <v>595462.72</v>
      </c>
    </row>
    <row r="56" spans="1:8" ht="21.75" customHeight="1" thickBot="1" x14ac:dyDescent="0.25"/>
    <row r="57" spans="1:8" ht="21.75" customHeight="1" thickBot="1" x14ac:dyDescent="0.3">
      <c r="A57" s="116" t="s">
        <v>157</v>
      </c>
      <c r="B57" s="111"/>
      <c r="C57" s="111"/>
      <c r="D57" s="111"/>
      <c r="E57" s="111"/>
      <c r="F57" s="111"/>
      <c r="G57" s="112"/>
    </row>
    <row r="58" spans="1:8" ht="21.75" customHeight="1" thickBot="1" x14ac:dyDescent="0.25"/>
    <row r="59" spans="1:8" ht="21.75" customHeight="1" thickBot="1" x14ac:dyDescent="0.25">
      <c r="A59" s="113" t="s">
        <v>105</v>
      </c>
      <c r="B59" s="114"/>
      <c r="C59" s="115"/>
      <c r="D59" s="115"/>
      <c r="E59" s="115"/>
      <c r="F59" s="111"/>
      <c r="G59" s="112"/>
    </row>
    <row r="60" spans="1:8" ht="21.75" customHeight="1" thickBot="1" x14ac:dyDescent="0.25">
      <c r="A60" s="13"/>
      <c r="B60" s="12"/>
      <c r="C60" s="12"/>
      <c r="D60" s="12"/>
      <c r="E60" s="12"/>
      <c r="F60" s="12"/>
      <c r="G60" s="12"/>
    </row>
    <row r="61" spans="1:8" ht="21.75" customHeight="1" thickBot="1" x14ac:dyDescent="0.25">
      <c r="A61" s="113" t="s">
        <v>47</v>
      </c>
      <c r="B61" s="114"/>
      <c r="C61" s="115"/>
      <c r="D61" s="115"/>
      <c r="E61" s="115"/>
      <c r="F61" s="111"/>
      <c r="G61" s="112"/>
    </row>
    <row r="62" spans="1:8" ht="21.75" customHeight="1" thickBot="1" x14ac:dyDescent="0.25">
      <c r="A62" s="3"/>
      <c r="B62" s="4"/>
      <c r="C62" s="4"/>
      <c r="D62" s="4"/>
      <c r="E62" s="4"/>
      <c r="F62" s="4"/>
      <c r="G62" s="4"/>
    </row>
    <row r="63" spans="1:8" ht="27" customHeight="1" thickBot="1" x14ac:dyDescent="0.3">
      <c r="A63" s="34" t="s">
        <v>48</v>
      </c>
      <c r="B63" s="104" t="s">
        <v>146</v>
      </c>
      <c r="C63" s="104" t="s">
        <v>147</v>
      </c>
      <c r="D63" s="104" t="s">
        <v>148</v>
      </c>
      <c r="E63" s="104" t="s">
        <v>149</v>
      </c>
      <c r="F63" s="104" t="s">
        <v>128</v>
      </c>
      <c r="G63" s="104" t="s">
        <v>152</v>
      </c>
    </row>
    <row r="64" spans="1:8" ht="21.75" customHeight="1" x14ac:dyDescent="0.2">
      <c r="A64" s="35" t="s">
        <v>25</v>
      </c>
      <c r="B64" s="36">
        <v>1100</v>
      </c>
      <c r="C64" s="36">
        <v>1100</v>
      </c>
      <c r="D64" s="36">
        <v>1235.07</v>
      </c>
      <c r="E64" s="37">
        <v>1235.07</v>
      </c>
      <c r="F64" s="100">
        <f>C64-E64</f>
        <v>-135.06999999999994</v>
      </c>
      <c r="G64" s="37">
        <v>1235.07</v>
      </c>
    </row>
    <row r="65" spans="1:7" ht="21.75" customHeight="1" thickBot="1" x14ac:dyDescent="0.25">
      <c r="A65" s="38" t="s">
        <v>49</v>
      </c>
      <c r="B65" s="22">
        <v>1350</v>
      </c>
      <c r="C65" s="22">
        <v>1150</v>
      </c>
      <c r="D65" s="22">
        <v>1863.55</v>
      </c>
      <c r="E65" s="39">
        <f>1645+190.8</f>
        <v>1835.8</v>
      </c>
      <c r="F65" s="39">
        <f>C65-E65</f>
        <v>-685.8</v>
      </c>
      <c r="G65" s="39">
        <v>1863.55</v>
      </c>
    </row>
    <row r="66" spans="1:7" ht="21.75" customHeight="1" thickBot="1" x14ac:dyDescent="0.25">
      <c r="A66" s="34" t="s">
        <v>51</v>
      </c>
      <c r="B66" s="40">
        <f t="shared" ref="B66:G66" si="30">SUM(B64:B65)</f>
        <v>2450</v>
      </c>
      <c r="C66" s="40">
        <f t="shared" si="30"/>
        <v>2250</v>
      </c>
      <c r="D66" s="40">
        <f t="shared" si="30"/>
        <v>3098.62</v>
      </c>
      <c r="E66" s="41">
        <f t="shared" si="30"/>
        <v>3070.87</v>
      </c>
      <c r="F66" s="41">
        <f t="shared" si="30"/>
        <v>-820.86999999999989</v>
      </c>
      <c r="G66" s="41">
        <f t="shared" si="30"/>
        <v>3098.62</v>
      </c>
    </row>
    <row r="67" spans="1:7" ht="21.75" customHeight="1" thickBot="1" x14ac:dyDescent="0.25">
      <c r="A67" s="3"/>
      <c r="B67" s="5"/>
      <c r="C67" s="5"/>
      <c r="D67" s="5"/>
      <c r="E67" s="5"/>
      <c r="F67" s="5"/>
      <c r="G67" s="5"/>
    </row>
    <row r="68" spans="1:7" ht="29.45" customHeight="1" thickBot="1" x14ac:dyDescent="0.3">
      <c r="A68" s="34" t="s">
        <v>52</v>
      </c>
      <c r="B68" s="104" t="s">
        <v>146</v>
      </c>
      <c r="C68" s="104" t="s">
        <v>147</v>
      </c>
      <c r="D68" s="104" t="s">
        <v>148</v>
      </c>
      <c r="E68" s="104" t="s">
        <v>149</v>
      </c>
      <c r="F68" s="104" t="s">
        <v>128</v>
      </c>
      <c r="G68" s="104" t="s">
        <v>152</v>
      </c>
    </row>
    <row r="69" spans="1:7" ht="21.75" customHeight="1" x14ac:dyDescent="0.2">
      <c r="A69" s="35" t="s">
        <v>25</v>
      </c>
      <c r="B69" s="36">
        <v>1100</v>
      </c>
      <c r="C69" s="36">
        <v>1100</v>
      </c>
      <c r="D69" s="36">
        <v>1405.04</v>
      </c>
      <c r="E69" s="37">
        <v>1100</v>
      </c>
      <c r="F69" s="100">
        <f>C69-E69</f>
        <v>0</v>
      </c>
      <c r="G69" s="37">
        <v>1405.04</v>
      </c>
    </row>
    <row r="70" spans="1:7" ht="21.75" customHeight="1" thickBot="1" x14ac:dyDescent="0.25">
      <c r="A70" s="38" t="s">
        <v>49</v>
      </c>
      <c r="B70" s="22">
        <v>1350</v>
      </c>
      <c r="C70" s="22">
        <v>1150</v>
      </c>
      <c r="D70" s="22">
        <v>1423.1</v>
      </c>
      <c r="E70" s="39">
        <v>1350</v>
      </c>
      <c r="F70" s="39">
        <f>C70-E70</f>
        <v>-200</v>
      </c>
      <c r="G70" s="39">
        <v>1423.1</v>
      </c>
    </row>
    <row r="71" spans="1:7" ht="21.75" customHeight="1" thickBot="1" x14ac:dyDescent="0.25">
      <c r="A71" s="34" t="s">
        <v>51</v>
      </c>
      <c r="B71" s="40">
        <f t="shared" ref="B71:G71" si="31">SUM(B69:B70)</f>
        <v>2450</v>
      </c>
      <c r="C71" s="40">
        <f t="shared" si="31"/>
        <v>2250</v>
      </c>
      <c r="D71" s="40">
        <f t="shared" si="31"/>
        <v>2828.14</v>
      </c>
      <c r="E71" s="41">
        <f t="shared" si="31"/>
        <v>2450</v>
      </c>
      <c r="F71" s="41">
        <f t="shared" si="31"/>
        <v>-200</v>
      </c>
      <c r="G71" s="41">
        <f t="shared" si="31"/>
        <v>2828.14</v>
      </c>
    </row>
    <row r="72" spans="1:7" ht="21.75" customHeight="1" thickBot="1" x14ac:dyDescent="0.25">
      <c r="A72" s="3"/>
      <c r="B72" s="4"/>
      <c r="C72" s="4"/>
      <c r="D72" s="4"/>
      <c r="E72" s="4"/>
      <c r="F72" s="4"/>
      <c r="G72" s="4"/>
    </row>
    <row r="73" spans="1:7" ht="30" customHeight="1" thickBot="1" x14ac:dyDescent="0.3">
      <c r="A73" s="34" t="s">
        <v>53</v>
      </c>
      <c r="B73" s="104" t="s">
        <v>146</v>
      </c>
      <c r="C73" s="104" t="s">
        <v>147</v>
      </c>
      <c r="D73" s="104" t="s">
        <v>148</v>
      </c>
      <c r="E73" s="104" t="s">
        <v>149</v>
      </c>
      <c r="F73" s="104" t="s">
        <v>128</v>
      </c>
      <c r="G73" s="104" t="s">
        <v>152</v>
      </c>
    </row>
    <row r="74" spans="1:7" ht="21.75" customHeight="1" x14ac:dyDescent="0.2">
      <c r="A74" s="35" t="s">
        <v>25</v>
      </c>
      <c r="B74" s="36">
        <v>1100</v>
      </c>
      <c r="C74" s="36">
        <v>1100</v>
      </c>
      <c r="D74" s="36">
        <v>1363.4</v>
      </c>
      <c r="E74" s="37">
        <v>1540</v>
      </c>
      <c r="F74" s="100">
        <f>C74-E74</f>
        <v>-440</v>
      </c>
      <c r="G74" s="37">
        <v>2200</v>
      </c>
    </row>
    <row r="75" spans="1:7" ht="21.75" customHeight="1" x14ac:dyDescent="0.2">
      <c r="A75" s="38" t="s">
        <v>49</v>
      </c>
      <c r="B75" s="22">
        <v>1350</v>
      </c>
      <c r="C75" s="22">
        <v>1150</v>
      </c>
      <c r="D75" s="22">
        <v>0</v>
      </c>
      <c r="E75" s="39">
        <v>1890</v>
      </c>
      <c r="F75" s="39">
        <f>C75-E75</f>
        <v>-740</v>
      </c>
      <c r="G75" s="39">
        <v>2000</v>
      </c>
    </row>
    <row r="76" spans="1:7" ht="21.75" customHeight="1" x14ac:dyDescent="0.2">
      <c r="A76" s="38" t="s">
        <v>32</v>
      </c>
      <c r="B76" s="22">
        <v>0</v>
      </c>
      <c r="C76" s="22">
        <v>0</v>
      </c>
      <c r="D76" s="22">
        <v>0</v>
      </c>
      <c r="E76" s="39">
        <v>1600</v>
      </c>
      <c r="F76" s="39">
        <f>C76-E76</f>
        <v>-1600</v>
      </c>
      <c r="G76" s="39">
        <v>2226.4</v>
      </c>
    </row>
    <row r="77" spans="1:7" ht="21.75" customHeight="1" thickBot="1" x14ac:dyDescent="0.25">
      <c r="A77" s="42" t="s">
        <v>57</v>
      </c>
      <c r="B77" s="43">
        <v>0</v>
      </c>
      <c r="C77" s="43">
        <v>0</v>
      </c>
      <c r="D77" s="43">
        <v>0</v>
      </c>
      <c r="E77" s="44">
        <v>300</v>
      </c>
      <c r="F77" s="39">
        <f>C77-E77</f>
        <v>-300</v>
      </c>
      <c r="G77" s="44">
        <v>387.2</v>
      </c>
    </row>
    <row r="78" spans="1:7" ht="21.75" customHeight="1" thickBot="1" x14ac:dyDescent="0.25">
      <c r="A78" s="34" t="s">
        <v>51</v>
      </c>
      <c r="B78" s="40">
        <f>SUM(B74:B77)</f>
        <v>2450</v>
      </c>
      <c r="C78" s="40">
        <f>SUM(C74:C77)</f>
        <v>2250</v>
      </c>
      <c r="D78" s="40">
        <f>SUM(D74:D77)</f>
        <v>1363.4</v>
      </c>
      <c r="E78" s="40">
        <f t="shared" ref="E78:F78" si="32">SUM(E74:E77)</f>
        <v>5330</v>
      </c>
      <c r="F78" s="40">
        <f t="shared" si="32"/>
        <v>-3080</v>
      </c>
      <c r="G78" s="40">
        <f t="shared" ref="G78" si="33">SUM(G74:G77)</f>
        <v>6813.5999999999995</v>
      </c>
    </row>
    <row r="79" spans="1:7" ht="21.75" customHeight="1" thickBot="1" x14ac:dyDescent="0.25">
      <c r="A79" s="11"/>
      <c r="B79" s="11"/>
      <c r="C79" s="11"/>
      <c r="D79" s="11"/>
      <c r="E79" s="11"/>
      <c r="F79" s="11"/>
      <c r="G79" s="11"/>
    </row>
    <row r="80" spans="1:7" ht="21.75" customHeight="1" thickBot="1" x14ac:dyDescent="0.3">
      <c r="A80" s="15" t="s">
        <v>106</v>
      </c>
      <c r="B80" s="110"/>
      <c r="C80" s="111"/>
      <c r="D80" s="111"/>
      <c r="E80" s="111"/>
      <c r="F80" s="111"/>
      <c r="G80" s="112"/>
    </row>
    <row r="81" spans="1:7" ht="21.75" customHeight="1" thickBot="1" x14ac:dyDescent="0.25">
      <c r="E81" s="11"/>
      <c r="F81" s="11"/>
      <c r="G81" s="11"/>
    </row>
    <row r="82" spans="1:7" ht="21.75" customHeight="1" thickBot="1" x14ac:dyDescent="0.25">
      <c r="A82" s="113" t="s">
        <v>55</v>
      </c>
      <c r="B82" s="114"/>
      <c r="C82" s="115"/>
      <c r="D82" s="115"/>
      <c r="E82" s="115"/>
      <c r="F82" s="111"/>
      <c r="G82" s="112"/>
    </row>
    <row r="83" spans="1:7" ht="21.75" customHeight="1" thickBot="1" x14ac:dyDescent="0.25">
      <c r="A83" s="3"/>
      <c r="B83" s="4"/>
      <c r="C83" s="4"/>
      <c r="D83" s="4"/>
      <c r="E83" s="4"/>
      <c r="F83" s="4"/>
      <c r="G83" s="4"/>
    </row>
    <row r="84" spans="1:7" ht="31.15" customHeight="1" thickBot="1" x14ac:dyDescent="0.3">
      <c r="A84" s="34" t="s">
        <v>56</v>
      </c>
      <c r="B84" s="104" t="s">
        <v>146</v>
      </c>
      <c r="C84" s="104" t="s">
        <v>147</v>
      </c>
      <c r="D84" s="104" t="s">
        <v>148</v>
      </c>
      <c r="E84" s="104" t="s">
        <v>149</v>
      </c>
      <c r="F84" s="104" t="s">
        <v>128</v>
      </c>
      <c r="G84" s="104" t="s">
        <v>152</v>
      </c>
    </row>
    <row r="85" spans="1:7" ht="21.75" customHeight="1" x14ac:dyDescent="0.2">
      <c r="A85" s="35" t="s">
        <v>25</v>
      </c>
      <c r="B85" s="36">
        <v>7040</v>
      </c>
      <c r="C85" s="36">
        <v>7040</v>
      </c>
      <c r="D85" s="36">
        <v>6594.06</v>
      </c>
      <c r="E85" s="37">
        <v>7040</v>
      </c>
      <c r="F85" s="36">
        <f t="shared" ref="F85:F90" si="34">C85-E85</f>
        <v>0</v>
      </c>
      <c r="G85" s="37">
        <v>7400</v>
      </c>
    </row>
    <row r="86" spans="1:7" ht="21.75" customHeight="1" x14ac:dyDescent="0.2">
      <c r="A86" s="38" t="s">
        <v>49</v>
      </c>
      <c r="B86" s="24">
        <v>10560</v>
      </c>
      <c r="C86" s="24">
        <v>8640</v>
      </c>
      <c r="D86" s="24">
        <v>2110</v>
      </c>
      <c r="E86" s="48">
        <v>8640</v>
      </c>
      <c r="F86" s="22">
        <f t="shared" si="34"/>
        <v>0</v>
      </c>
      <c r="G86" s="48">
        <v>8577</v>
      </c>
    </row>
    <row r="87" spans="1:7" ht="21.75" customHeight="1" x14ac:dyDescent="0.2">
      <c r="A87" s="49" t="s">
        <v>50</v>
      </c>
      <c r="B87" s="24">
        <v>3150</v>
      </c>
      <c r="C87" s="24">
        <v>2800</v>
      </c>
      <c r="D87" s="24">
        <v>928.45</v>
      </c>
      <c r="E87" s="48">
        <v>2800</v>
      </c>
      <c r="F87" s="22">
        <f t="shared" si="34"/>
        <v>0</v>
      </c>
      <c r="G87" s="48">
        <v>1618.95</v>
      </c>
    </row>
    <row r="88" spans="1:7" ht="21.75" customHeight="1" x14ac:dyDescent="0.2">
      <c r="A88" s="49" t="s">
        <v>32</v>
      </c>
      <c r="B88" s="24">
        <v>1900</v>
      </c>
      <c r="C88" s="24">
        <v>1900</v>
      </c>
      <c r="D88" s="24">
        <v>4404.3999999999996</v>
      </c>
      <c r="E88" s="48">
        <v>4404.3999999999996</v>
      </c>
      <c r="F88" s="22">
        <f t="shared" si="34"/>
        <v>-2504.3999999999996</v>
      </c>
      <c r="G88" s="48">
        <v>4404.3999999999996</v>
      </c>
    </row>
    <row r="89" spans="1:7" ht="21.75" customHeight="1" x14ac:dyDescent="0.2">
      <c r="A89" s="49" t="s">
        <v>57</v>
      </c>
      <c r="B89" s="24">
        <v>1800</v>
      </c>
      <c r="C89" s="24">
        <v>1800</v>
      </c>
      <c r="D89" s="24">
        <v>2141.6999999999998</v>
      </c>
      <c r="E89" s="48">
        <v>2141.6999999999998</v>
      </c>
      <c r="F89" s="22">
        <f t="shared" si="34"/>
        <v>-341.69999999999982</v>
      </c>
      <c r="G89" s="48">
        <v>2141.6999999999998</v>
      </c>
    </row>
    <row r="90" spans="1:7" ht="21.75" customHeight="1" thickBot="1" x14ac:dyDescent="0.25">
      <c r="A90" s="38" t="s">
        <v>54</v>
      </c>
      <c r="B90" s="22">
        <v>1800</v>
      </c>
      <c r="C90" s="22">
        <v>1800</v>
      </c>
      <c r="D90" s="22">
        <v>0</v>
      </c>
      <c r="E90" s="39">
        <v>1800</v>
      </c>
      <c r="F90" s="45">
        <f t="shared" si="34"/>
        <v>0</v>
      </c>
      <c r="G90" s="39">
        <v>0</v>
      </c>
    </row>
    <row r="91" spans="1:7" ht="21.75" customHeight="1" thickBot="1" x14ac:dyDescent="0.25">
      <c r="A91" s="34" t="s">
        <v>51</v>
      </c>
      <c r="B91" s="40">
        <f t="shared" ref="B91:G91" si="35">SUM(B85:B90)</f>
        <v>26250</v>
      </c>
      <c r="C91" s="40">
        <f t="shared" si="35"/>
        <v>23980</v>
      </c>
      <c r="D91" s="40">
        <f t="shared" si="35"/>
        <v>16178.61</v>
      </c>
      <c r="E91" s="41">
        <f t="shared" si="35"/>
        <v>26826.100000000002</v>
      </c>
      <c r="F91" s="41">
        <f t="shared" si="35"/>
        <v>-2846.0999999999995</v>
      </c>
      <c r="G91" s="41">
        <f t="shared" si="35"/>
        <v>24142.05</v>
      </c>
    </row>
    <row r="92" spans="1:7" ht="21.75" customHeight="1" thickBot="1" x14ac:dyDescent="0.25">
      <c r="A92" s="11"/>
      <c r="B92" s="11"/>
      <c r="C92" s="11"/>
      <c r="D92" s="11"/>
      <c r="E92" s="11"/>
      <c r="F92" s="11"/>
      <c r="G92" s="11"/>
    </row>
    <row r="93" spans="1:7" ht="30.6" customHeight="1" thickBot="1" x14ac:dyDescent="0.3">
      <c r="A93" s="34" t="s">
        <v>114</v>
      </c>
      <c r="B93" s="104" t="s">
        <v>146</v>
      </c>
      <c r="C93" s="104" t="s">
        <v>147</v>
      </c>
      <c r="D93" s="104" t="s">
        <v>148</v>
      </c>
      <c r="E93" s="104" t="s">
        <v>149</v>
      </c>
      <c r="F93" s="104" t="s">
        <v>128</v>
      </c>
      <c r="G93" s="104" t="s">
        <v>152</v>
      </c>
    </row>
    <row r="94" spans="1:7" ht="21.75" customHeight="1" x14ac:dyDescent="0.2">
      <c r="A94" s="35" t="s">
        <v>25</v>
      </c>
      <c r="B94" s="36">
        <v>7040</v>
      </c>
      <c r="C94" s="36">
        <v>7040</v>
      </c>
      <c r="D94" s="36">
        <v>0</v>
      </c>
      <c r="E94" s="37">
        <v>7040</v>
      </c>
      <c r="F94" s="36">
        <f t="shared" ref="F94:F99" si="36">C94-E94</f>
        <v>0</v>
      </c>
      <c r="G94" s="37">
        <v>0</v>
      </c>
    </row>
    <row r="95" spans="1:7" ht="21.75" customHeight="1" x14ac:dyDescent="0.2">
      <c r="A95" s="38" t="s">
        <v>49</v>
      </c>
      <c r="B95" s="24">
        <v>10560</v>
      </c>
      <c r="C95" s="24">
        <v>11520</v>
      </c>
      <c r="D95" s="24">
        <v>0</v>
      </c>
      <c r="E95" s="48">
        <v>11520</v>
      </c>
      <c r="F95" s="22">
        <f t="shared" si="36"/>
        <v>0</v>
      </c>
      <c r="G95" s="48">
        <v>0</v>
      </c>
    </row>
    <row r="96" spans="1:7" ht="21.75" customHeight="1" x14ac:dyDescent="0.2">
      <c r="A96" s="49" t="s">
        <v>50</v>
      </c>
      <c r="B96" s="24">
        <v>3150</v>
      </c>
      <c r="C96" s="24">
        <v>4200</v>
      </c>
      <c r="D96" s="24">
        <v>0</v>
      </c>
      <c r="E96" s="48">
        <v>4200</v>
      </c>
      <c r="F96" s="22">
        <f t="shared" si="36"/>
        <v>0</v>
      </c>
      <c r="G96" s="48">
        <v>0</v>
      </c>
    </row>
    <row r="97" spans="1:7" ht="21.75" customHeight="1" x14ac:dyDescent="0.2">
      <c r="A97" s="49" t="s">
        <v>32</v>
      </c>
      <c r="B97" s="24">
        <v>1900</v>
      </c>
      <c r="C97" s="24">
        <v>1900</v>
      </c>
      <c r="D97" s="24">
        <v>0</v>
      </c>
      <c r="E97" s="48">
        <v>1900</v>
      </c>
      <c r="F97" s="22">
        <f t="shared" si="36"/>
        <v>0</v>
      </c>
      <c r="G97" s="48">
        <v>0</v>
      </c>
    </row>
    <row r="98" spans="1:7" ht="21.75" customHeight="1" x14ac:dyDescent="0.2">
      <c r="A98" s="49" t="s">
        <v>57</v>
      </c>
      <c r="B98" s="24">
        <v>1800</v>
      </c>
      <c r="C98" s="24">
        <v>1800</v>
      </c>
      <c r="D98" s="24">
        <v>0</v>
      </c>
      <c r="E98" s="48">
        <v>1800</v>
      </c>
      <c r="F98" s="22">
        <f t="shared" si="36"/>
        <v>0</v>
      </c>
      <c r="G98" s="48">
        <v>0</v>
      </c>
    </row>
    <row r="99" spans="1:7" ht="21.75" customHeight="1" thickBot="1" x14ac:dyDescent="0.25">
      <c r="A99" s="38" t="s">
        <v>54</v>
      </c>
      <c r="B99" s="22">
        <v>900</v>
      </c>
      <c r="C99" s="22">
        <v>900</v>
      </c>
      <c r="D99" s="22">
        <v>0</v>
      </c>
      <c r="E99" s="39">
        <v>900</v>
      </c>
      <c r="F99" s="45">
        <f t="shared" si="36"/>
        <v>0</v>
      </c>
      <c r="G99" s="39">
        <v>0</v>
      </c>
    </row>
    <row r="100" spans="1:7" ht="21.75" customHeight="1" thickBot="1" x14ac:dyDescent="0.25">
      <c r="A100" s="34" t="s">
        <v>51</v>
      </c>
      <c r="B100" s="40">
        <f t="shared" ref="B100:G100" si="37">SUM(B94:B99)</f>
        <v>25350</v>
      </c>
      <c r="C100" s="40">
        <f t="shared" si="37"/>
        <v>27360</v>
      </c>
      <c r="D100" s="40">
        <f t="shared" si="37"/>
        <v>0</v>
      </c>
      <c r="E100" s="41">
        <f t="shared" si="37"/>
        <v>27360</v>
      </c>
      <c r="F100" s="41">
        <f t="shared" si="37"/>
        <v>0</v>
      </c>
      <c r="G100" s="41">
        <f t="shared" si="37"/>
        <v>0</v>
      </c>
    </row>
    <row r="101" spans="1:7" ht="21.75" customHeight="1" thickBot="1" x14ac:dyDescent="0.25">
      <c r="A101" s="11"/>
      <c r="B101" s="11"/>
      <c r="C101" s="11"/>
      <c r="D101" s="11"/>
      <c r="E101" s="11"/>
      <c r="F101" s="11"/>
      <c r="G101" s="11"/>
    </row>
    <row r="102" spans="1:7" ht="30" customHeight="1" thickBot="1" x14ac:dyDescent="0.3">
      <c r="A102" s="34" t="s">
        <v>107</v>
      </c>
      <c r="B102" s="104" t="s">
        <v>146</v>
      </c>
      <c r="C102" s="104" t="s">
        <v>147</v>
      </c>
      <c r="D102" s="104" t="s">
        <v>148</v>
      </c>
      <c r="E102" s="104" t="s">
        <v>149</v>
      </c>
      <c r="F102" s="104" t="s">
        <v>128</v>
      </c>
      <c r="G102" s="104" t="s">
        <v>152</v>
      </c>
    </row>
    <row r="103" spans="1:7" ht="21.75" customHeight="1" x14ac:dyDescent="0.2">
      <c r="A103" s="35" t="s">
        <v>25</v>
      </c>
      <c r="B103" s="36">
        <v>7040</v>
      </c>
      <c r="C103" s="36">
        <v>7040</v>
      </c>
      <c r="D103" s="36">
        <v>1861.73</v>
      </c>
      <c r="E103" s="37">
        <v>7040</v>
      </c>
      <c r="F103" s="36">
        <f t="shared" ref="F103:F108" si="38">C103-E103</f>
        <v>0</v>
      </c>
      <c r="G103" s="37">
        <v>7040</v>
      </c>
    </row>
    <row r="104" spans="1:7" ht="21.75" customHeight="1" x14ac:dyDescent="0.2">
      <c r="A104" s="38" t="s">
        <v>49</v>
      </c>
      <c r="B104" s="24">
        <v>14080</v>
      </c>
      <c r="C104" s="24">
        <v>11520</v>
      </c>
      <c r="D104" s="24">
        <v>0</v>
      </c>
      <c r="E104" s="48">
        <v>11520</v>
      </c>
      <c r="F104" s="22">
        <f t="shared" si="38"/>
        <v>0</v>
      </c>
      <c r="G104" s="48">
        <v>11520</v>
      </c>
    </row>
    <row r="105" spans="1:7" ht="21.75" customHeight="1" x14ac:dyDescent="0.2">
      <c r="A105" s="49" t="s">
        <v>50</v>
      </c>
      <c r="B105" s="24">
        <v>4725</v>
      </c>
      <c r="C105" s="24">
        <v>4200</v>
      </c>
      <c r="D105" s="24">
        <v>0</v>
      </c>
      <c r="E105" s="48">
        <v>4200</v>
      </c>
      <c r="F105" s="22">
        <f t="shared" si="38"/>
        <v>0</v>
      </c>
      <c r="G105" s="48">
        <v>4200</v>
      </c>
    </row>
    <row r="106" spans="1:7" ht="21.75" customHeight="1" x14ac:dyDescent="0.2">
      <c r="A106" s="49" t="s">
        <v>32</v>
      </c>
      <c r="B106" s="24">
        <v>2850</v>
      </c>
      <c r="C106" s="24">
        <v>2850</v>
      </c>
      <c r="D106" s="24">
        <v>0</v>
      </c>
      <c r="E106" s="48">
        <v>2850</v>
      </c>
      <c r="F106" s="22">
        <f t="shared" si="38"/>
        <v>0</v>
      </c>
      <c r="G106" s="48">
        <v>2850</v>
      </c>
    </row>
    <row r="107" spans="1:7" ht="21.75" customHeight="1" x14ac:dyDescent="0.2">
      <c r="A107" s="49" t="s">
        <v>57</v>
      </c>
      <c r="B107" s="24">
        <v>2700</v>
      </c>
      <c r="C107" s="24">
        <v>2700</v>
      </c>
      <c r="D107" s="24">
        <v>0</v>
      </c>
      <c r="E107" s="48">
        <v>2700</v>
      </c>
      <c r="F107" s="22">
        <f t="shared" si="38"/>
        <v>0</v>
      </c>
      <c r="G107" s="48">
        <v>2700</v>
      </c>
    </row>
    <row r="108" spans="1:7" ht="21.75" customHeight="1" thickBot="1" x14ac:dyDescent="0.25">
      <c r="A108" s="38" t="s">
        <v>54</v>
      </c>
      <c r="B108" s="22">
        <v>2700</v>
      </c>
      <c r="C108" s="22">
        <v>2700</v>
      </c>
      <c r="D108" s="22">
        <v>0</v>
      </c>
      <c r="E108" s="39">
        <v>2700</v>
      </c>
      <c r="F108" s="45">
        <f t="shared" si="38"/>
        <v>0</v>
      </c>
      <c r="G108" s="39">
        <v>1000</v>
      </c>
    </row>
    <row r="109" spans="1:7" ht="21.75" customHeight="1" thickBot="1" x14ac:dyDescent="0.25">
      <c r="A109" s="34" t="s">
        <v>51</v>
      </c>
      <c r="B109" s="40">
        <f t="shared" ref="B109:G109" si="39">SUM(B103:B108)</f>
        <v>34095</v>
      </c>
      <c r="C109" s="40">
        <f t="shared" si="39"/>
        <v>31010</v>
      </c>
      <c r="D109" s="40">
        <f t="shared" si="39"/>
        <v>1861.73</v>
      </c>
      <c r="E109" s="41">
        <f t="shared" si="39"/>
        <v>31010</v>
      </c>
      <c r="F109" s="41">
        <f t="shared" si="39"/>
        <v>0</v>
      </c>
      <c r="G109" s="41">
        <f t="shared" si="39"/>
        <v>29310</v>
      </c>
    </row>
    <row r="110" spans="1:7" ht="21.75" customHeight="1" thickBot="1" x14ac:dyDescent="0.25">
      <c r="A110" s="3"/>
      <c r="B110" s="50"/>
      <c r="C110" s="50"/>
      <c r="D110" s="50"/>
      <c r="E110" s="50"/>
      <c r="F110" s="50"/>
      <c r="G110" s="50"/>
    </row>
    <row r="111" spans="1:7" ht="21.75" customHeight="1" thickBot="1" x14ac:dyDescent="0.3">
      <c r="A111" s="93" t="s">
        <v>106</v>
      </c>
      <c r="B111" s="94"/>
      <c r="C111" s="110"/>
      <c r="D111" s="111"/>
      <c r="E111" s="111"/>
      <c r="F111" s="111"/>
      <c r="G111" s="112"/>
    </row>
    <row r="112" spans="1:7" ht="21.75" customHeight="1" thickBot="1" x14ac:dyDescent="0.25">
      <c r="A112" s="3"/>
      <c r="B112" s="50"/>
      <c r="C112" s="50"/>
      <c r="D112" s="50"/>
      <c r="E112" s="50"/>
      <c r="F112" s="50"/>
      <c r="G112" s="50"/>
    </row>
    <row r="113" spans="1:7" ht="21.75" customHeight="1" thickBot="1" x14ac:dyDescent="0.25">
      <c r="A113" s="113" t="s">
        <v>58</v>
      </c>
      <c r="B113" s="114"/>
      <c r="C113" s="115"/>
      <c r="D113" s="115"/>
      <c r="E113" s="115"/>
      <c r="F113" s="111"/>
      <c r="G113" s="112"/>
    </row>
    <row r="114" spans="1:7" ht="21.75" customHeight="1" thickBot="1" x14ac:dyDescent="0.25">
      <c r="A114" s="3"/>
      <c r="B114" s="4"/>
      <c r="C114" s="4"/>
      <c r="D114" s="4"/>
      <c r="E114" s="4"/>
      <c r="F114" s="4"/>
      <c r="G114" s="4"/>
    </row>
    <row r="115" spans="1:7" ht="30" customHeight="1" thickBot="1" x14ac:dyDescent="0.3">
      <c r="A115" s="34" t="s">
        <v>41</v>
      </c>
      <c r="B115" s="104" t="s">
        <v>146</v>
      </c>
      <c r="C115" s="104" t="s">
        <v>147</v>
      </c>
      <c r="D115" s="104" t="s">
        <v>148</v>
      </c>
      <c r="E115" s="104" t="s">
        <v>149</v>
      </c>
      <c r="F115" s="104" t="s">
        <v>128</v>
      </c>
      <c r="G115" s="104" t="s">
        <v>152</v>
      </c>
    </row>
    <row r="116" spans="1:7" ht="21.75" customHeight="1" x14ac:dyDescent="0.2">
      <c r="A116" s="35" t="s">
        <v>25</v>
      </c>
      <c r="B116" s="36">
        <v>10560</v>
      </c>
      <c r="C116" s="36">
        <v>10560</v>
      </c>
      <c r="D116" s="36">
        <v>33389</v>
      </c>
      <c r="E116" s="37">
        <v>15000</v>
      </c>
      <c r="F116" s="36">
        <f t="shared" ref="F116:F121" si="40">C116-E116</f>
        <v>-4440</v>
      </c>
      <c r="G116" s="37">
        <v>39000</v>
      </c>
    </row>
    <row r="117" spans="1:7" ht="21.75" customHeight="1" x14ac:dyDescent="0.2">
      <c r="A117" s="38" t="s">
        <v>49</v>
      </c>
      <c r="B117" s="24">
        <v>29920</v>
      </c>
      <c r="C117" s="24">
        <v>8640</v>
      </c>
      <c r="D117" s="24">
        <v>35706</v>
      </c>
      <c r="E117" s="48">
        <v>20000</v>
      </c>
      <c r="F117" s="22">
        <f t="shared" si="40"/>
        <v>-11360</v>
      </c>
      <c r="G117" s="48">
        <v>39000</v>
      </c>
    </row>
    <row r="118" spans="1:7" ht="21.75" customHeight="1" x14ac:dyDescent="0.2">
      <c r="A118" s="49" t="s">
        <v>50</v>
      </c>
      <c r="B118" s="24">
        <v>10260</v>
      </c>
      <c r="C118" s="24">
        <v>4640</v>
      </c>
      <c r="D118" s="24">
        <v>2725</v>
      </c>
      <c r="E118" s="48">
        <v>12000</v>
      </c>
      <c r="F118" s="22">
        <f t="shared" si="40"/>
        <v>-7360</v>
      </c>
      <c r="G118" s="48">
        <v>10250</v>
      </c>
    </row>
    <row r="119" spans="1:7" ht="21.75" customHeight="1" x14ac:dyDescent="0.2">
      <c r="A119" s="49" t="s">
        <v>32</v>
      </c>
      <c r="B119" s="24">
        <v>1900</v>
      </c>
      <c r="C119" s="24">
        <v>1900</v>
      </c>
      <c r="D119" s="24">
        <v>6898</v>
      </c>
      <c r="E119" s="48">
        <v>5000</v>
      </c>
      <c r="F119" s="22">
        <f t="shared" si="40"/>
        <v>-3100</v>
      </c>
      <c r="G119" s="48">
        <v>6898</v>
      </c>
    </row>
    <row r="120" spans="1:7" ht="21.75" customHeight="1" x14ac:dyDescent="0.2">
      <c r="A120" s="49" t="s">
        <v>57</v>
      </c>
      <c r="B120" s="24">
        <v>1800</v>
      </c>
      <c r="C120" s="24">
        <v>1800</v>
      </c>
      <c r="D120" s="24">
        <v>8769.5</v>
      </c>
      <c r="E120" s="48">
        <v>6000</v>
      </c>
      <c r="F120" s="22">
        <f t="shared" si="40"/>
        <v>-4200</v>
      </c>
      <c r="G120" s="48">
        <v>8769.5</v>
      </c>
    </row>
    <row r="121" spans="1:7" ht="21.75" customHeight="1" thickBot="1" x14ac:dyDescent="0.25">
      <c r="A121" s="38" t="s">
        <v>54</v>
      </c>
      <c r="B121" s="22">
        <v>2500</v>
      </c>
      <c r="C121" s="22">
        <v>2500</v>
      </c>
      <c r="D121" s="22">
        <v>921</v>
      </c>
      <c r="E121" s="39">
        <v>2500</v>
      </c>
      <c r="F121" s="45">
        <f t="shared" si="40"/>
        <v>0</v>
      </c>
      <c r="G121" s="39">
        <v>921</v>
      </c>
    </row>
    <row r="122" spans="1:7" ht="21.75" customHeight="1" thickBot="1" x14ac:dyDescent="0.25">
      <c r="A122" s="34" t="s">
        <v>51</v>
      </c>
      <c r="B122" s="40">
        <f t="shared" ref="B122:G122" si="41">SUM(B116:B121)</f>
        <v>56940</v>
      </c>
      <c r="C122" s="40">
        <f t="shared" si="41"/>
        <v>30040</v>
      </c>
      <c r="D122" s="40">
        <f t="shared" si="41"/>
        <v>88408.5</v>
      </c>
      <c r="E122" s="41">
        <f t="shared" si="41"/>
        <v>60500</v>
      </c>
      <c r="F122" s="41">
        <f t="shared" si="41"/>
        <v>-30460</v>
      </c>
      <c r="G122" s="41">
        <f t="shared" si="41"/>
        <v>104838.5</v>
      </c>
    </row>
    <row r="123" spans="1:7" ht="21.75" customHeight="1" thickBot="1" x14ac:dyDescent="0.25">
      <c r="A123" s="11"/>
      <c r="B123" s="11"/>
      <c r="C123" s="11"/>
      <c r="D123" s="11"/>
      <c r="E123" s="11"/>
      <c r="F123" s="11"/>
      <c r="G123" s="11"/>
    </row>
    <row r="124" spans="1:7" ht="21.75" customHeight="1" thickBot="1" x14ac:dyDescent="0.25">
      <c r="A124" s="113" t="s">
        <v>37</v>
      </c>
      <c r="B124" s="114"/>
      <c r="C124" s="115"/>
      <c r="D124" s="115"/>
      <c r="E124" s="115"/>
      <c r="F124" s="111"/>
      <c r="G124" s="14"/>
    </row>
    <row r="125" spans="1:7" ht="21.75" customHeight="1" thickBot="1" x14ac:dyDescent="0.25">
      <c r="A125" s="3"/>
      <c r="B125" s="4"/>
      <c r="C125" s="4"/>
      <c r="D125" s="4"/>
      <c r="E125" s="4"/>
      <c r="F125" s="4"/>
      <c r="G125" s="4"/>
    </row>
    <row r="126" spans="1:7" ht="30.6" customHeight="1" thickBot="1" x14ac:dyDescent="0.3">
      <c r="A126" s="34" t="s">
        <v>59</v>
      </c>
      <c r="B126" s="104" t="s">
        <v>146</v>
      </c>
      <c r="C126" s="104" t="s">
        <v>147</v>
      </c>
      <c r="D126" s="104" t="s">
        <v>148</v>
      </c>
      <c r="E126" s="104" t="s">
        <v>149</v>
      </c>
      <c r="F126" s="104" t="s">
        <v>128</v>
      </c>
      <c r="G126" s="104" t="s">
        <v>152</v>
      </c>
    </row>
    <row r="127" spans="1:7" ht="21.75" customHeight="1" x14ac:dyDescent="0.2">
      <c r="A127" s="35" t="s">
        <v>25</v>
      </c>
      <c r="B127" s="36">
        <v>3300</v>
      </c>
      <c r="C127" s="36">
        <v>3300</v>
      </c>
      <c r="D127" s="36">
        <v>0</v>
      </c>
      <c r="E127" s="37">
        <v>1000</v>
      </c>
      <c r="F127" s="36">
        <f>C127-E127</f>
        <v>2300</v>
      </c>
      <c r="G127" s="37">
        <v>0</v>
      </c>
    </row>
    <row r="128" spans="1:7" ht="21.75" customHeight="1" x14ac:dyDescent="0.2">
      <c r="A128" s="38" t="s">
        <v>49</v>
      </c>
      <c r="B128" s="24">
        <v>1650</v>
      </c>
      <c r="C128" s="24">
        <v>1350</v>
      </c>
      <c r="D128" s="24">
        <v>0</v>
      </c>
      <c r="E128" s="48">
        <v>400</v>
      </c>
      <c r="F128" s="22">
        <f>C128-E128</f>
        <v>950</v>
      </c>
      <c r="G128" s="48">
        <v>0</v>
      </c>
    </row>
    <row r="129" spans="1:7" ht="21.75" customHeight="1" x14ac:dyDescent="0.2">
      <c r="A129" s="49" t="s">
        <v>50</v>
      </c>
      <c r="B129" s="24">
        <v>1350</v>
      </c>
      <c r="C129" s="24">
        <v>1200</v>
      </c>
      <c r="D129" s="24">
        <v>0</v>
      </c>
      <c r="E129" s="48">
        <v>300</v>
      </c>
      <c r="F129" s="22">
        <f>C129-E129</f>
        <v>900</v>
      </c>
      <c r="G129" s="48">
        <v>0</v>
      </c>
    </row>
    <row r="130" spans="1:7" ht="21.75" customHeight="1" thickBot="1" x14ac:dyDescent="0.25">
      <c r="A130" s="38" t="s">
        <v>54</v>
      </c>
      <c r="B130" s="22">
        <v>300</v>
      </c>
      <c r="C130" s="22">
        <v>300</v>
      </c>
      <c r="D130" s="22">
        <v>0</v>
      </c>
      <c r="E130" s="39">
        <v>0</v>
      </c>
      <c r="F130" s="45">
        <f>C130-E130</f>
        <v>300</v>
      </c>
      <c r="G130" s="39">
        <v>0</v>
      </c>
    </row>
    <row r="131" spans="1:7" ht="21.75" customHeight="1" thickBot="1" x14ac:dyDescent="0.25">
      <c r="A131" s="34" t="s">
        <v>51</v>
      </c>
      <c r="B131" s="40">
        <f t="shared" ref="B131:G131" si="42">SUM(B127:B130)</f>
        <v>6600</v>
      </c>
      <c r="C131" s="40">
        <f t="shared" si="42"/>
        <v>6150</v>
      </c>
      <c r="D131" s="40">
        <f t="shared" si="42"/>
        <v>0</v>
      </c>
      <c r="E131" s="41">
        <f t="shared" si="42"/>
        <v>1700</v>
      </c>
      <c r="F131" s="41">
        <f t="shared" si="42"/>
        <v>4450</v>
      </c>
      <c r="G131" s="41">
        <f t="shared" si="42"/>
        <v>0</v>
      </c>
    </row>
    <row r="132" spans="1:7" ht="21.75" customHeight="1" thickBot="1" x14ac:dyDescent="0.25">
      <c r="A132" s="3"/>
      <c r="B132" s="50"/>
      <c r="C132" s="50"/>
      <c r="D132" s="50"/>
      <c r="E132" s="50"/>
      <c r="F132" s="50"/>
      <c r="G132" s="50"/>
    </row>
    <row r="133" spans="1:7" ht="21.75" customHeight="1" thickBot="1" x14ac:dyDescent="0.3">
      <c r="A133" s="15" t="s">
        <v>106</v>
      </c>
      <c r="B133" s="46"/>
      <c r="C133" s="46"/>
      <c r="D133" s="46"/>
      <c r="E133" s="97"/>
      <c r="F133" s="105"/>
      <c r="G133" s="47"/>
    </row>
    <row r="134" spans="1:7" ht="21.75" customHeight="1" thickBot="1" x14ac:dyDescent="0.25">
      <c r="E134" s="11"/>
      <c r="F134" s="11"/>
      <c r="G134" s="11"/>
    </row>
    <row r="135" spans="1:7" ht="21.75" customHeight="1" thickBot="1" x14ac:dyDescent="0.25">
      <c r="A135" s="113" t="s">
        <v>60</v>
      </c>
      <c r="B135" s="114"/>
      <c r="C135" s="115"/>
      <c r="D135" s="115"/>
      <c r="E135" s="115"/>
      <c r="F135" s="111"/>
      <c r="G135" s="14"/>
    </row>
    <row r="136" spans="1:7" ht="21.75" customHeight="1" thickBot="1" x14ac:dyDescent="0.25">
      <c r="A136" s="3"/>
      <c r="B136" s="4"/>
      <c r="C136" s="4"/>
      <c r="D136" s="4"/>
      <c r="E136" s="4"/>
      <c r="F136" s="4"/>
      <c r="G136" s="4"/>
    </row>
    <row r="137" spans="1:7" ht="30" customHeight="1" thickBot="1" x14ac:dyDescent="0.3">
      <c r="A137" s="34" t="s">
        <v>61</v>
      </c>
      <c r="B137" s="104" t="s">
        <v>146</v>
      </c>
      <c r="C137" s="104" t="s">
        <v>147</v>
      </c>
      <c r="D137" s="104" t="s">
        <v>148</v>
      </c>
      <c r="E137" s="104" t="s">
        <v>149</v>
      </c>
      <c r="F137" s="104" t="s">
        <v>128</v>
      </c>
      <c r="G137" s="104" t="s">
        <v>152</v>
      </c>
    </row>
    <row r="138" spans="1:7" ht="21.75" customHeight="1" x14ac:dyDescent="0.2">
      <c r="A138" s="35" t="s">
        <v>25</v>
      </c>
      <c r="B138" s="36">
        <v>7040</v>
      </c>
      <c r="C138" s="36">
        <v>7040</v>
      </c>
      <c r="D138" s="36">
        <v>7913.76</v>
      </c>
      <c r="E138" s="37">
        <v>7576.76</v>
      </c>
      <c r="F138" s="37">
        <f>C138-E138</f>
        <v>-536.76000000000022</v>
      </c>
      <c r="G138" s="37">
        <v>8971.33</v>
      </c>
    </row>
    <row r="139" spans="1:7" ht="21.75" customHeight="1" x14ac:dyDescent="0.2">
      <c r="A139" s="38" t="s">
        <v>49</v>
      </c>
      <c r="B139" s="24">
        <v>10560</v>
      </c>
      <c r="C139" s="24">
        <v>8640</v>
      </c>
      <c r="D139" s="24">
        <v>3065</v>
      </c>
      <c r="E139" s="48">
        <v>8640</v>
      </c>
      <c r="F139" s="48">
        <f>C139-E139</f>
        <v>0</v>
      </c>
      <c r="G139" s="48">
        <v>3615</v>
      </c>
    </row>
    <row r="140" spans="1:7" ht="21.75" customHeight="1" x14ac:dyDescent="0.2">
      <c r="A140" s="49" t="s">
        <v>50</v>
      </c>
      <c r="B140" s="24">
        <v>3150</v>
      </c>
      <c r="C140" s="24">
        <v>2800</v>
      </c>
      <c r="D140" s="24">
        <v>2355</v>
      </c>
      <c r="E140" s="48">
        <v>2800</v>
      </c>
      <c r="F140" s="48">
        <f>C140-E140</f>
        <v>0</v>
      </c>
      <c r="G140" s="48">
        <v>2455</v>
      </c>
    </row>
    <row r="141" spans="1:7" ht="21.75" customHeight="1" x14ac:dyDescent="0.2">
      <c r="A141" s="38" t="s">
        <v>54</v>
      </c>
      <c r="B141" s="22">
        <v>1800</v>
      </c>
      <c r="C141" s="22">
        <v>1800</v>
      </c>
      <c r="D141" s="22">
        <v>700</v>
      </c>
      <c r="E141" s="39">
        <v>700</v>
      </c>
      <c r="F141" s="39">
        <f>C141-E141</f>
        <v>1100</v>
      </c>
      <c r="G141" s="39">
        <v>950</v>
      </c>
    </row>
    <row r="142" spans="1:7" ht="21.75" customHeight="1" x14ac:dyDescent="0.2">
      <c r="A142" s="38" t="s">
        <v>32</v>
      </c>
      <c r="B142" s="22">
        <v>0</v>
      </c>
      <c r="C142" s="22">
        <v>0</v>
      </c>
      <c r="D142" s="22">
        <v>0</v>
      </c>
      <c r="E142" s="39">
        <v>0</v>
      </c>
      <c r="F142" s="39">
        <f t="shared" ref="F142:F143" si="43">C142-E142</f>
        <v>0</v>
      </c>
      <c r="G142" s="39">
        <v>914</v>
      </c>
    </row>
    <row r="143" spans="1:7" ht="21.75" customHeight="1" thickBot="1" x14ac:dyDescent="0.25">
      <c r="A143" s="38" t="s">
        <v>57</v>
      </c>
      <c r="B143" s="22">
        <v>0</v>
      </c>
      <c r="C143" s="22">
        <v>0</v>
      </c>
      <c r="D143" s="22">
        <v>0</v>
      </c>
      <c r="E143" s="39">
        <v>0</v>
      </c>
      <c r="F143" s="39">
        <f t="shared" si="43"/>
        <v>0</v>
      </c>
      <c r="G143" s="39">
        <v>1988.6</v>
      </c>
    </row>
    <row r="144" spans="1:7" ht="21.75" customHeight="1" thickBot="1" x14ac:dyDescent="0.25">
      <c r="A144" s="34" t="s">
        <v>51</v>
      </c>
      <c r="B144" s="40">
        <f>SUM(B138:B143)</f>
        <v>22550</v>
      </c>
      <c r="C144" s="40">
        <f t="shared" ref="C144:G144" si="44">SUM(C138:C143)</f>
        <v>20280</v>
      </c>
      <c r="D144" s="40">
        <f t="shared" si="44"/>
        <v>14033.76</v>
      </c>
      <c r="E144" s="40">
        <f t="shared" si="44"/>
        <v>19716.760000000002</v>
      </c>
      <c r="F144" s="40">
        <f t="shared" si="44"/>
        <v>563.23999999999978</v>
      </c>
      <c r="G144" s="40">
        <f t="shared" si="44"/>
        <v>18893.93</v>
      </c>
    </row>
    <row r="145" spans="1:7" ht="21.75" customHeight="1" thickBot="1" x14ac:dyDescent="0.25">
      <c r="A145" s="11"/>
      <c r="B145" s="11"/>
      <c r="C145" s="11"/>
      <c r="D145" s="11"/>
      <c r="E145" s="11"/>
      <c r="F145" s="11"/>
      <c r="G145" s="11"/>
    </row>
    <row r="146" spans="1:7" ht="33" customHeight="1" thickBot="1" x14ac:dyDescent="0.3">
      <c r="A146" s="34" t="s">
        <v>62</v>
      </c>
      <c r="B146" s="104" t="s">
        <v>146</v>
      </c>
      <c r="C146" s="104" t="s">
        <v>147</v>
      </c>
      <c r="D146" s="104" t="s">
        <v>148</v>
      </c>
      <c r="E146" s="104" t="s">
        <v>149</v>
      </c>
      <c r="F146" s="104" t="s">
        <v>128</v>
      </c>
      <c r="G146" s="104" t="s">
        <v>152</v>
      </c>
    </row>
    <row r="147" spans="1:7" ht="21.75" customHeight="1" x14ac:dyDescent="0.2">
      <c r="A147" s="35" t="s">
        <v>25</v>
      </c>
      <c r="B147" s="36">
        <v>7040</v>
      </c>
      <c r="C147" s="36">
        <v>7040</v>
      </c>
      <c r="D147" s="36">
        <v>0</v>
      </c>
      <c r="E147" s="37">
        <v>7040</v>
      </c>
      <c r="F147" s="37">
        <f>C147-E147</f>
        <v>0</v>
      </c>
      <c r="G147" s="37">
        <v>0</v>
      </c>
    </row>
    <row r="148" spans="1:7" ht="21.75" customHeight="1" x14ac:dyDescent="0.2">
      <c r="A148" s="38" t="s">
        <v>49</v>
      </c>
      <c r="B148" s="24">
        <v>10560</v>
      </c>
      <c r="C148" s="24">
        <v>8640</v>
      </c>
      <c r="D148" s="24">
        <v>0</v>
      </c>
      <c r="E148" s="48">
        <v>8640</v>
      </c>
      <c r="F148" s="48">
        <f>C148-E148</f>
        <v>0</v>
      </c>
      <c r="G148" s="48">
        <v>0</v>
      </c>
    </row>
    <row r="149" spans="1:7" ht="21.75" customHeight="1" x14ac:dyDescent="0.2">
      <c r="A149" s="49" t="s">
        <v>50</v>
      </c>
      <c r="B149" s="24">
        <v>3150</v>
      </c>
      <c r="C149" s="24">
        <v>2800</v>
      </c>
      <c r="D149" s="24">
        <v>0</v>
      </c>
      <c r="E149" s="48">
        <v>2800</v>
      </c>
      <c r="F149" s="48">
        <f>C149-E149</f>
        <v>0</v>
      </c>
      <c r="G149" s="48">
        <v>0</v>
      </c>
    </row>
    <row r="150" spans="1:7" ht="21.75" customHeight="1" thickBot="1" x14ac:dyDescent="0.25">
      <c r="A150" s="38" t="s">
        <v>54</v>
      </c>
      <c r="B150" s="22">
        <v>900</v>
      </c>
      <c r="C150" s="22">
        <v>900</v>
      </c>
      <c r="D150" s="22">
        <v>0</v>
      </c>
      <c r="E150" s="39">
        <v>900</v>
      </c>
      <c r="F150" s="39">
        <f>C150-E150</f>
        <v>0</v>
      </c>
      <c r="G150" s="39">
        <v>0</v>
      </c>
    </row>
    <row r="151" spans="1:7" ht="21.75" customHeight="1" thickBot="1" x14ac:dyDescent="0.25">
      <c r="A151" s="34" t="s">
        <v>51</v>
      </c>
      <c r="B151" s="40">
        <f t="shared" ref="B151:G151" si="45">SUM(B147:B150)</f>
        <v>21650</v>
      </c>
      <c r="C151" s="40">
        <f t="shared" si="45"/>
        <v>19380</v>
      </c>
      <c r="D151" s="40">
        <f t="shared" si="45"/>
        <v>0</v>
      </c>
      <c r="E151" s="41">
        <f t="shared" si="45"/>
        <v>19380</v>
      </c>
      <c r="F151" s="41">
        <f t="shared" si="45"/>
        <v>0</v>
      </c>
      <c r="G151" s="41">
        <f t="shared" si="45"/>
        <v>0</v>
      </c>
    </row>
    <row r="152" spans="1:7" ht="21.75" customHeight="1" thickBot="1" x14ac:dyDescent="0.25">
      <c r="A152" s="3"/>
      <c r="B152" s="50"/>
      <c r="C152" s="50"/>
      <c r="D152" s="50"/>
      <c r="E152" s="50"/>
      <c r="F152" s="50"/>
      <c r="G152" s="50"/>
    </row>
    <row r="153" spans="1:7" ht="33" customHeight="1" thickBot="1" x14ac:dyDescent="0.3">
      <c r="A153" s="34" t="s">
        <v>115</v>
      </c>
      <c r="B153" s="104" t="s">
        <v>146</v>
      </c>
      <c r="C153" s="104" t="s">
        <v>147</v>
      </c>
      <c r="D153" s="104" t="s">
        <v>148</v>
      </c>
      <c r="E153" s="104" t="s">
        <v>149</v>
      </c>
      <c r="F153" s="104" t="s">
        <v>128</v>
      </c>
      <c r="G153" s="104" t="s">
        <v>152</v>
      </c>
    </row>
    <row r="154" spans="1:7" ht="21.75" customHeight="1" x14ac:dyDescent="0.2">
      <c r="A154" s="35" t="s">
        <v>25</v>
      </c>
      <c r="B154" s="36">
        <v>7040</v>
      </c>
      <c r="C154" s="36">
        <v>7040</v>
      </c>
      <c r="D154" s="36">
        <v>1309.93</v>
      </c>
      <c r="E154" s="37">
        <v>7040</v>
      </c>
      <c r="F154" s="37">
        <f>C154-E154</f>
        <v>0</v>
      </c>
      <c r="G154" s="37">
        <v>7040</v>
      </c>
    </row>
    <row r="155" spans="1:7" ht="21.75" customHeight="1" x14ac:dyDescent="0.2">
      <c r="A155" s="38" t="s">
        <v>49</v>
      </c>
      <c r="B155" s="24">
        <v>14080</v>
      </c>
      <c r="C155" s="24">
        <v>11520</v>
      </c>
      <c r="D155" s="24">
        <v>0</v>
      </c>
      <c r="E155" s="48">
        <v>8640</v>
      </c>
      <c r="F155" s="48">
        <f>C155-E155</f>
        <v>2880</v>
      </c>
      <c r="G155" s="48">
        <v>10000</v>
      </c>
    </row>
    <row r="156" spans="1:7" ht="21.75" customHeight="1" x14ac:dyDescent="0.2">
      <c r="A156" s="49" t="s">
        <v>50</v>
      </c>
      <c r="B156" s="24">
        <v>4725</v>
      </c>
      <c r="C156" s="24">
        <v>4200</v>
      </c>
      <c r="D156" s="24">
        <v>0</v>
      </c>
      <c r="E156" s="48">
        <v>2800</v>
      </c>
      <c r="F156" s="48">
        <f>C156-E156</f>
        <v>1400</v>
      </c>
      <c r="G156" s="48">
        <v>2800</v>
      </c>
    </row>
    <row r="157" spans="1:7" ht="21.75" customHeight="1" thickBot="1" x14ac:dyDescent="0.25">
      <c r="A157" s="38" t="s">
        <v>54</v>
      </c>
      <c r="B157" s="22">
        <v>1800</v>
      </c>
      <c r="C157" s="22">
        <v>1800</v>
      </c>
      <c r="D157" s="22">
        <v>0</v>
      </c>
      <c r="E157" s="39">
        <v>700</v>
      </c>
      <c r="F157" s="39">
        <f>C157-E157</f>
        <v>1100</v>
      </c>
      <c r="G157" s="39">
        <v>700</v>
      </c>
    </row>
    <row r="158" spans="1:7" ht="21.75" customHeight="1" thickBot="1" x14ac:dyDescent="0.25">
      <c r="A158" s="34" t="s">
        <v>51</v>
      </c>
      <c r="B158" s="40">
        <f t="shared" ref="B158:G158" si="46">SUM(B154:B157)</f>
        <v>27645</v>
      </c>
      <c r="C158" s="40">
        <f t="shared" si="46"/>
        <v>24560</v>
      </c>
      <c r="D158" s="40">
        <f t="shared" si="46"/>
        <v>1309.93</v>
      </c>
      <c r="E158" s="41">
        <f t="shared" si="46"/>
        <v>19180</v>
      </c>
      <c r="F158" s="41">
        <f t="shared" si="46"/>
        <v>5380</v>
      </c>
      <c r="G158" s="41">
        <f t="shared" si="46"/>
        <v>20540</v>
      </c>
    </row>
    <row r="159" spans="1:7" ht="21.75" customHeight="1" thickBot="1" x14ac:dyDescent="0.25">
      <c r="A159" s="11"/>
      <c r="B159" s="11"/>
      <c r="C159" s="11"/>
      <c r="D159" s="11"/>
      <c r="E159" s="11"/>
      <c r="F159" s="11"/>
      <c r="G159" s="11"/>
    </row>
    <row r="160" spans="1:7" ht="21.75" customHeight="1" thickBot="1" x14ac:dyDescent="0.3">
      <c r="A160" s="93" t="s">
        <v>106</v>
      </c>
      <c r="B160" s="94"/>
      <c r="C160" s="94"/>
      <c r="D160" s="94"/>
      <c r="E160" s="95"/>
      <c r="F160" s="95"/>
      <c r="G160" s="96"/>
    </row>
    <row r="161" spans="1:7" ht="21.75" customHeight="1" thickBot="1" x14ac:dyDescent="0.25">
      <c r="E161" s="11"/>
      <c r="F161" s="11"/>
      <c r="G161" s="11"/>
    </row>
    <row r="162" spans="1:7" ht="21.75" customHeight="1" thickBot="1" x14ac:dyDescent="0.25">
      <c r="A162" s="113" t="s">
        <v>63</v>
      </c>
      <c r="B162" s="114"/>
      <c r="C162" s="115"/>
      <c r="D162" s="115"/>
      <c r="E162" s="115"/>
      <c r="F162" s="111"/>
      <c r="G162" s="14"/>
    </row>
    <row r="163" spans="1:7" ht="21.75" customHeight="1" thickBot="1" x14ac:dyDescent="0.25">
      <c r="A163" s="3"/>
      <c r="B163" s="4"/>
      <c r="C163" s="4"/>
      <c r="D163" s="4"/>
      <c r="E163" s="4"/>
      <c r="F163" s="4"/>
      <c r="G163" s="4"/>
    </row>
    <row r="164" spans="1:7" ht="28.9" customHeight="1" thickBot="1" x14ac:dyDescent="0.3">
      <c r="A164" s="34" t="s">
        <v>64</v>
      </c>
      <c r="B164" s="104" t="s">
        <v>146</v>
      </c>
      <c r="C164" s="104" t="s">
        <v>147</v>
      </c>
      <c r="D164" s="104" t="s">
        <v>148</v>
      </c>
      <c r="E164" s="104" t="s">
        <v>149</v>
      </c>
      <c r="F164" s="104" t="s">
        <v>128</v>
      </c>
      <c r="G164" s="104" t="s">
        <v>152</v>
      </c>
    </row>
    <row r="165" spans="1:7" ht="21.75" customHeight="1" x14ac:dyDescent="0.2">
      <c r="A165" s="35" t="s">
        <v>25</v>
      </c>
      <c r="B165" s="36">
        <v>1320</v>
      </c>
      <c r="C165" s="36">
        <v>1320</v>
      </c>
      <c r="D165" s="36">
        <v>2688.06</v>
      </c>
      <c r="E165" s="37">
        <v>2688.06</v>
      </c>
      <c r="F165" s="37">
        <f>C165-E165</f>
        <v>-1368.06</v>
      </c>
      <c r="G165" s="37">
        <v>2688.06</v>
      </c>
    </row>
    <row r="166" spans="1:7" ht="21.75" customHeight="1" x14ac:dyDescent="0.2">
      <c r="A166" s="38" t="s">
        <v>49</v>
      </c>
      <c r="B166" s="24">
        <v>990</v>
      </c>
      <c r="C166" s="24">
        <v>810</v>
      </c>
      <c r="D166" s="24">
        <v>1707</v>
      </c>
      <c r="E166" s="48">
        <v>1707</v>
      </c>
      <c r="F166" s="48">
        <f>C166-E166</f>
        <v>-897</v>
      </c>
      <c r="G166" s="48">
        <v>1707</v>
      </c>
    </row>
    <row r="167" spans="1:7" ht="21.75" customHeight="1" thickBot="1" x14ac:dyDescent="0.25">
      <c r="A167" s="49" t="s">
        <v>50</v>
      </c>
      <c r="B167" s="24">
        <v>405</v>
      </c>
      <c r="C167" s="24">
        <v>360</v>
      </c>
      <c r="D167" s="24">
        <v>0</v>
      </c>
      <c r="E167" s="48">
        <v>0</v>
      </c>
      <c r="F167" s="48">
        <f>C167-E167</f>
        <v>360</v>
      </c>
      <c r="G167" s="48">
        <v>0</v>
      </c>
    </row>
    <row r="168" spans="1:7" ht="21.75" customHeight="1" thickBot="1" x14ac:dyDescent="0.25">
      <c r="A168" s="34" t="s">
        <v>51</v>
      </c>
      <c r="B168" s="40">
        <f t="shared" ref="B168:G168" si="47">SUM(B165:B167)</f>
        <v>2715</v>
      </c>
      <c r="C168" s="40">
        <f t="shared" si="47"/>
        <v>2490</v>
      </c>
      <c r="D168" s="40">
        <f t="shared" si="47"/>
        <v>4395.0599999999995</v>
      </c>
      <c r="E168" s="41">
        <f t="shared" si="47"/>
        <v>4395.0599999999995</v>
      </c>
      <c r="F168" s="41">
        <f t="shared" si="47"/>
        <v>-1905.06</v>
      </c>
      <c r="G168" s="41">
        <f t="shared" si="47"/>
        <v>4395.0599999999995</v>
      </c>
    </row>
    <row r="169" spans="1:7" ht="21.75" customHeight="1" thickBot="1" x14ac:dyDescent="0.25">
      <c r="A169" s="11"/>
      <c r="B169" s="11"/>
      <c r="C169" s="11"/>
      <c r="D169" s="11"/>
      <c r="E169" s="11"/>
      <c r="F169" s="11"/>
      <c r="G169" s="11"/>
    </row>
    <row r="170" spans="1:7" ht="30" customHeight="1" thickBot="1" x14ac:dyDescent="0.3">
      <c r="A170" s="34" t="s">
        <v>65</v>
      </c>
      <c r="B170" s="104" t="s">
        <v>146</v>
      </c>
      <c r="C170" s="104" t="s">
        <v>147</v>
      </c>
      <c r="D170" s="104" t="s">
        <v>148</v>
      </c>
      <c r="E170" s="104" t="s">
        <v>149</v>
      </c>
      <c r="F170" s="104" t="s">
        <v>128</v>
      </c>
      <c r="G170" s="104" t="s">
        <v>152</v>
      </c>
    </row>
    <row r="171" spans="1:7" ht="21.75" customHeight="1" x14ac:dyDescent="0.2">
      <c r="A171" s="35" t="s">
        <v>25</v>
      </c>
      <c r="B171" s="36">
        <v>1320</v>
      </c>
      <c r="C171" s="36">
        <v>1320</v>
      </c>
      <c r="D171" s="36">
        <v>1475.95</v>
      </c>
      <c r="E171" s="37">
        <v>1320</v>
      </c>
      <c r="F171" s="37">
        <f>C171-E171</f>
        <v>0</v>
      </c>
      <c r="G171" s="37">
        <v>2100</v>
      </c>
    </row>
    <row r="172" spans="1:7" ht="21.75" customHeight="1" x14ac:dyDescent="0.2">
      <c r="A172" s="38" t="s">
        <v>49</v>
      </c>
      <c r="B172" s="24">
        <v>990</v>
      </c>
      <c r="C172" s="24">
        <v>810</v>
      </c>
      <c r="D172" s="24">
        <v>1095</v>
      </c>
      <c r="E172" s="48">
        <v>810</v>
      </c>
      <c r="F172" s="48">
        <f>C172-E172</f>
        <v>0</v>
      </c>
      <c r="G172" s="48">
        <v>1170</v>
      </c>
    </row>
    <row r="173" spans="1:7" ht="21.75" customHeight="1" thickBot="1" x14ac:dyDescent="0.25">
      <c r="A173" s="49" t="s">
        <v>50</v>
      </c>
      <c r="B173" s="24">
        <v>405</v>
      </c>
      <c r="C173" s="24">
        <v>360</v>
      </c>
      <c r="D173" s="24">
        <v>90</v>
      </c>
      <c r="E173" s="48">
        <v>360</v>
      </c>
      <c r="F173" s="48">
        <f>C173-E173</f>
        <v>0</v>
      </c>
      <c r="G173" s="48">
        <v>90</v>
      </c>
    </row>
    <row r="174" spans="1:7" ht="21.75" customHeight="1" thickBot="1" x14ac:dyDescent="0.25">
      <c r="A174" s="34" t="s">
        <v>51</v>
      </c>
      <c r="B174" s="40">
        <f t="shared" ref="B174:G174" si="48">SUM(B171:B173)</f>
        <v>2715</v>
      </c>
      <c r="C174" s="40">
        <f t="shared" si="48"/>
        <v>2490</v>
      </c>
      <c r="D174" s="40">
        <f t="shared" si="48"/>
        <v>2660.95</v>
      </c>
      <c r="E174" s="41">
        <f t="shared" si="48"/>
        <v>2490</v>
      </c>
      <c r="F174" s="41">
        <f t="shared" si="48"/>
        <v>0</v>
      </c>
      <c r="G174" s="41">
        <f t="shared" si="48"/>
        <v>3360</v>
      </c>
    </row>
    <row r="175" spans="1:7" ht="21.75" customHeight="1" thickBot="1" x14ac:dyDescent="0.25">
      <c r="A175" s="11"/>
      <c r="B175" s="11"/>
      <c r="C175" s="11"/>
      <c r="D175" s="11"/>
      <c r="E175" s="11"/>
      <c r="F175" s="11"/>
      <c r="G175" s="11"/>
    </row>
    <row r="176" spans="1:7" ht="30" customHeight="1" thickBot="1" x14ac:dyDescent="0.3">
      <c r="A176" s="34" t="s">
        <v>66</v>
      </c>
      <c r="B176" s="104" t="s">
        <v>146</v>
      </c>
      <c r="C176" s="104" t="s">
        <v>147</v>
      </c>
      <c r="D176" s="104" t="s">
        <v>148</v>
      </c>
      <c r="E176" s="104" t="s">
        <v>149</v>
      </c>
      <c r="F176" s="104" t="s">
        <v>128</v>
      </c>
      <c r="G176" s="104" t="s">
        <v>152</v>
      </c>
    </row>
    <row r="177" spans="1:7" ht="21.75" customHeight="1" x14ac:dyDescent="0.2">
      <c r="A177" s="35" t="s">
        <v>25</v>
      </c>
      <c r="B177" s="36">
        <v>1320</v>
      </c>
      <c r="C177" s="36">
        <v>1320</v>
      </c>
      <c r="D177" s="36">
        <v>1719.01</v>
      </c>
      <c r="E177" s="37">
        <v>1320</v>
      </c>
      <c r="F177" s="37">
        <f>C177-E177</f>
        <v>0</v>
      </c>
      <c r="G177" s="37">
        <v>2100</v>
      </c>
    </row>
    <row r="178" spans="1:7" ht="21.75" customHeight="1" x14ac:dyDescent="0.2">
      <c r="A178" s="38" t="s">
        <v>49</v>
      </c>
      <c r="B178" s="24">
        <v>990</v>
      </c>
      <c r="C178" s="24">
        <v>810</v>
      </c>
      <c r="D178" s="24">
        <v>1370</v>
      </c>
      <c r="E178" s="48">
        <v>810</v>
      </c>
      <c r="F178" s="48">
        <f>C178-E178</f>
        <v>0</v>
      </c>
      <c r="G178" s="48">
        <v>1450</v>
      </c>
    </row>
    <row r="179" spans="1:7" ht="21.75" customHeight="1" thickBot="1" x14ac:dyDescent="0.25">
      <c r="A179" s="49" t="s">
        <v>50</v>
      </c>
      <c r="B179" s="24">
        <v>405</v>
      </c>
      <c r="C179" s="24">
        <v>360</v>
      </c>
      <c r="D179" s="24">
        <v>110</v>
      </c>
      <c r="E179" s="48">
        <v>360</v>
      </c>
      <c r="F179" s="48">
        <f>C179-E179</f>
        <v>0</v>
      </c>
      <c r="G179" s="48">
        <v>110</v>
      </c>
    </row>
    <row r="180" spans="1:7" ht="21.75" customHeight="1" thickBot="1" x14ac:dyDescent="0.25">
      <c r="A180" s="34" t="s">
        <v>51</v>
      </c>
      <c r="B180" s="40">
        <f t="shared" ref="B180:G180" si="49">SUM(B177:B179)</f>
        <v>2715</v>
      </c>
      <c r="C180" s="40">
        <f t="shared" si="49"/>
        <v>2490</v>
      </c>
      <c r="D180" s="40">
        <f t="shared" si="49"/>
        <v>3199.01</v>
      </c>
      <c r="E180" s="41">
        <f t="shared" si="49"/>
        <v>2490</v>
      </c>
      <c r="F180" s="41">
        <f t="shared" si="49"/>
        <v>0</v>
      </c>
      <c r="G180" s="41">
        <f t="shared" si="49"/>
        <v>3660</v>
      </c>
    </row>
    <row r="181" spans="1:7" ht="21.75" customHeight="1" thickBot="1" x14ac:dyDescent="0.25">
      <c r="A181" s="11"/>
      <c r="B181" s="11"/>
      <c r="C181" s="11"/>
      <c r="D181" s="11"/>
      <c r="E181" s="11"/>
      <c r="F181" s="11"/>
      <c r="G181" s="11"/>
    </row>
    <row r="182" spans="1:7" ht="30" customHeight="1" thickBot="1" x14ac:dyDescent="0.3">
      <c r="A182" s="34" t="s">
        <v>67</v>
      </c>
      <c r="B182" s="104" t="s">
        <v>146</v>
      </c>
      <c r="C182" s="104" t="s">
        <v>147</v>
      </c>
      <c r="D182" s="104" t="s">
        <v>148</v>
      </c>
      <c r="E182" s="104" t="s">
        <v>149</v>
      </c>
      <c r="F182" s="104" t="s">
        <v>128</v>
      </c>
      <c r="G182" s="104" t="s">
        <v>152</v>
      </c>
    </row>
    <row r="183" spans="1:7" ht="21.75" customHeight="1" x14ac:dyDescent="0.2">
      <c r="A183" s="35" t="s">
        <v>25</v>
      </c>
      <c r="B183" s="36">
        <v>1320</v>
      </c>
      <c r="C183" s="36">
        <v>1320</v>
      </c>
      <c r="D183" s="36">
        <v>744.7</v>
      </c>
      <c r="E183" s="37">
        <v>1320</v>
      </c>
      <c r="F183" s="37">
        <f>C183-E183</f>
        <v>0</v>
      </c>
      <c r="G183" s="37">
        <v>1320</v>
      </c>
    </row>
    <row r="184" spans="1:7" ht="21.75" customHeight="1" x14ac:dyDescent="0.2">
      <c r="A184" s="38" t="s">
        <v>49</v>
      </c>
      <c r="B184" s="24">
        <v>990</v>
      </c>
      <c r="C184" s="24">
        <v>810</v>
      </c>
      <c r="D184" s="24">
        <v>0</v>
      </c>
      <c r="E184" s="48">
        <v>810</v>
      </c>
      <c r="F184" s="48">
        <f>C184-E184</f>
        <v>0</v>
      </c>
      <c r="G184" s="48">
        <v>810</v>
      </c>
    </row>
    <row r="185" spans="1:7" ht="21.75" customHeight="1" thickBot="1" x14ac:dyDescent="0.25">
      <c r="A185" s="49" t="s">
        <v>50</v>
      </c>
      <c r="B185" s="24">
        <v>405</v>
      </c>
      <c r="C185" s="24">
        <v>360</v>
      </c>
      <c r="D185" s="24">
        <v>0</v>
      </c>
      <c r="E185" s="48">
        <v>360</v>
      </c>
      <c r="F185" s="48">
        <f>C185-E185</f>
        <v>0</v>
      </c>
      <c r="G185" s="48">
        <v>360</v>
      </c>
    </row>
    <row r="186" spans="1:7" ht="21.75" customHeight="1" thickBot="1" x14ac:dyDescent="0.25">
      <c r="A186" s="34" t="s">
        <v>51</v>
      </c>
      <c r="B186" s="40">
        <f t="shared" ref="B186:G186" si="50">SUM(B183:B185)</f>
        <v>2715</v>
      </c>
      <c r="C186" s="40">
        <f t="shared" si="50"/>
        <v>2490</v>
      </c>
      <c r="D186" s="40">
        <f t="shared" si="50"/>
        <v>744.7</v>
      </c>
      <c r="E186" s="41">
        <f t="shared" si="50"/>
        <v>2490</v>
      </c>
      <c r="F186" s="41">
        <f t="shared" si="50"/>
        <v>0</v>
      </c>
      <c r="G186" s="41">
        <f t="shared" si="50"/>
        <v>2490</v>
      </c>
    </row>
    <row r="187" spans="1:7" ht="21.75" customHeight="1" thickBot="1" x14ac:dyDescent="0.25">
      <c r="A187" s="11"/>
      <c r="B187" s="11"/>
      <c r="C187" s="11"/>
      <c r="D187" s="11"/>
      <c r="E187" s="11"/>
      <c r="F187" s="11"/>
      <c r="G187" s="11"/>
    </row>
    <row r="188" spans="1:7" ht="29.45" customHeight="1" thickBot="1" x14ac:dyDescent="0.3">
      <c r="A188" s="34" t="s">
        <v>68</v>
      </c>
      <c r="B188" s="104" t="s">
        <v>146</v>
      </c>
      <c r="C188" s="104" t="s">
        <v>147</v>
      </c>
      <c r="D188" s="104" t="s">
        <v>148</v>
      </c>
      <c r="E188" s="104" t="s">
        <v>149</v>
      </c>
      <c r="F188" s="104" t="s">
        <v>128</v>
      </c>
      <c r="G188" s="104" t="s">
        <v>152</v>
      </c>
    </row>
    <row r="189" spans="1:7" ht="21.75" customHeight="1" x14ac:dyDescent="0.2">
      <c r="A189" s="35" t="s">
        <v>25</v>
      </c>
      <c r="B189" s="36">
        <v>1320</v>
      </c>
      <c r="C189" s="36">
        <v>1320</v>
      </c>
      <c r="D189" s="36">
        <v>915.45</v>
      </c>
      <c r="E189" s="37">
        <v>1320</v>
      </c>
      <c r="F189" s="37">
        <f>C189-E189</f>
        <v>0</v>
      </c>
      <c r="G189" s="37">
        <v>1320</v>
      </c>
    </row>
    <row r="190" spans="1:7" ht="21.75" customHeight="1" x14ac:dyDescent="0.2">
      <c r="A190" s="38" t="s">
        <v>49</v>
      </c>
      <c r="B190" s="24">
        <v>990</v>
      </c>
      <c r="C190" s="24">
        <v>810</v>
      </c>
      <c r="D190" s="24">
        <v>0</v>
      </c>
      <c r="E190" s="48">
        <v>810</v>
      </c>
      <c r="F190" s="48">
        <f>C190-E190</f>
        <v>0</v>
      </c>
      <c r="G190" s="48">
        <v>810</v>
      </c>
    </row>
    <row r="191" spans="1:7" ht="21.75" customHeight="1" thickBot="1" x14ac:dyDescent="0.25">
      <c r="A191" s="49" t="s">
        <v>50</v>
      </c>
      <c r="B191" s="24">
        <v>405</v>
      </c>
      <c r="C191" s="24">
        <v>360</v>
      </c>
      <c r="D191" s="24">
        <v>0</v>
      </c>
      <c r="E191" s="48">
        <v>360</v>
      </c>
      <c r="F191" s="48">
        <f>C191-E191</f>
        <v>0</v>
      </c>
      <c r="G191" s="48">
        <v>360</v>
      </c>
    </row>
    <row r="192" spans="1:7" ht="21.75" customHeight="1" thickBot="1" x14ac:dyDescent="0.25">
      <c r="A192" s="34" t="s">
        <v>51</v>
      </c>
      <c r="B192" s="40">
        <f t="shared" ref="B192:G192" si="51">SUM(B189:B191)</f>
        <v>2715</v>
      </c>
      <c r="C192" s="40">
        <f t="shared" si="51"/>
        <v>2490</v>
      </c>
      <c r="D192" s="40">
        <f t="shared" si="51"/>
        <v>915.45</v>
      </c>
      <c r="E192" s="41">
        <f t="shared" si="51"/>
        <v>2490</v>
      </c>
      <c r="F192" s="41">
        <f t="shared" si="51"/>
        <v>0</v>
      </c>
      <c r="G192" s="41">
        <f t="shared" si="51"/>
        <v>2490</v>
      </c>
    </row>
    <row r="193" spans="1:7" ht="21.75" customHeight="1" thickBot="1" x14ac:dyDescent="0.25">
      <c r="A193" s="11"/>
      <c r="B193" s="11"/>
      <c r="C193" s="11"/>
      <c r="D193" s="11"/>
      <c r="E193" s="11"/>
      <c r="F193" s="11"/>
      <c r="G193" s="11"/>
    </row>
    <row r="194" spans="1:7" ht="31.15" customHeight="1" thickBot="1" x14ac:dyDescent="0.3">
      <c r="A194" s="34" t="s">
        <v>69</v>
      </c>
      <c r="B194" s="104" t="s">
        <v>146</v>
      </c>
      <c r="C194" s="104" t="s">
        <v>147</v>
      </c>
      <c r="D194" s="104" t="s">
        <v>148</v>
      </c>
      <c r="E194" s="104" t="s">
        <v>149</v>
      </c>
      <c r="F194" s="104" t="s">
        <v>128</v>
      </c>
      <c r="G194" s="104" t="s">
        <v>152</v>
      </c>
    </row>
    <row r="195" spans="1:7" ht="21.75" customHeight="1" x14ac:dyDescent="0.2">
      <c r="A195" s="35" t="s">
        <v>25</v>
      </c>
      <c r="B195" s="36">
        <v>1320</v>
      </c>
      <c r="C195" s="36">
        <v>1320</v>
      </c>
      <c r="D195" s="36">
        <v>0</v>
      </c>
      <c r="E195" s="37">
        <v>1320</v>
      </c>
      <c r="F195" s="37">
        <f>C195-E195</f>
        <v>0</v>
      </c>
      <c r="G195" s="37">
        <v>1320</v>
      </c>
    </row>
    <row r="196" spans="1:7" ht="21.75" customHeight="1" x14ac:dyDescent="0.2">
      <c r="A196" s="38" t="s">
        <v>49</v>
      </c>
      <c r="B196" s="24">
        <v>990</v>
      </c>
      <c r="C196" s="24">
        <v>810</v>
      </c>
      <c r="D196" s="24">
        <v>0</v>
      </c>
      <c r="E196" s="48">
        <v>810</v>
      </c>
      <c r="F196" s="48">
        <f>C196-E196</f>
        <v>0</v>
      </c>
      <c r="G196" s="48">
        <v>810</v>
      </c>
    </row>
    <row r="197" spans="1:7" ht="21.75" customHeight="1" thickBot="1" x14ac:dyDescent="0.25">
      <c r="A197" s="49" t="s">
        <v>50</v>
      </c>
      <c r="B197" s="24">
        <v>405</v>
      </c>
      <c r="C197" s="24">
        <v>360</v>
      </c>
      <c r="D197" s="24">
        <v>0</v>
      </c>
      <c r="E197" s="48">
        <v>360</v>
      </c>
      <c r="F197" s="48">
        <f>C197-E197</f>
        <v>0</v>
      </c>
      <c r="G197" s="48">
        <v>360</v>
      </c>
    </row>
    <row r="198" spans="1:7" ht="21.75" customHeight="1" thickBot="1" x14ac:dyDescent="0.25">
      <c r="A198" s="34" t="s">
        <v>51</v>
      </c>
      <c r="B198" s="40">
        <f t="shared" ref="B198:G198" si="52">SUM(B195:B197)</f>
        <v>2715</v>
      </c>
      <c r="C198" s="40">
        <f t="shared" si="52"/>
        <v>2490</v>
      </c>
      <c r="D198" s="40">
        <f t="shared" si="52"/>
        <v>0</v>
      </c>
      <c r="E198" s="41">
        <f t="shared" si="52"/>
        <v>2490</v>
      </c>
      <c r="F198" s="41">
        <f t="shared" si="52"/>
        <v>0</v>
      </c>
      <c r="G198" s="41">
        <f t="shared" si="52"/>
        <v>2490</v>
      </c>
    </row>
    <row r="199" spans="1:7" ht="21.75" customHeight="1" thickBot="1" x14ac:dyDescent="0.25">
      <c r="A199" s="3"/>
      <c r="B199" s="50"/>
      <c r="C199" s="50"/>
      <c r="D199" s="50"/>
      <c r="E199" s="50"/>
      <c r="F199" s="50"/>
      <c r="G199" s="50"/>
    </row>
    <row r="200" spans="1:7" ht="21.75" customHeight="1" thickBot="1" x14ac:dyDescent="0.3">
      <c r="A200" s="116" t="s">
        <v>106</v>
      </c>
      <c r="B200" s="111"/>
      <c r="C200" s="111"/>
      <c r="D200" s="111"/>
      <c r="E200" s="111"/>
      <c r="F200" s="111"/>
      <c r="G200" s="112"/>
    </row>
    <row r="201" spans="1:7" ht="21.75" customHeight="1" thickBot="1" x14ac:dyDescent="0.25">
      <c r="E201" s="11"/>
      <c r="F201" s="11"/>
      <c r="G201" s="11"/>
    </row>
    <row r="202" spans="1:7" ht="21.75" customHeight="1" thickBot="1" x14ac:dyDescent="0.25">
      <c r="A202" s="113" t="s">
        <v>70</v>
      </c>
      <c r="B202" s="114"/>
      <c r="C202" s="115"/>
      <c r="D202" s="115"/>
      <c r="E202" s="115"/>
      <c r="F202" s="111"/>
      <c r="G202" s="112"/>
    </row>
    <row r="203" spans="1:7" ht="21.75" customHeight="1" thickBot="1" x14ac:dyDescent="0.25">
      <c r="A203" s="3"/>
      <c r="B203" s="4"/>
      <c r="C203" s="4"/>
      <c r="D203" s="4"/>
      <c r="E203" s="4"/>
      <c r="F203" s="4"/>
      <c r="G203" s="4"/>
    </row>
    <row r="204" spans="1:7" ht="30" customHeight="1" thickBot="1" x14ac:dyDescent="0.3">
      <c r="A204" s="34" t="s">
        <v>43</v>
      </c>
      <c r="B204" s="104" t="s">
        <v>146</v>
      </c>
      <c r="C204" s="104" t="s">
        <v>147</v>
      </c>
      <c r="D204" s="104" t="s">
        <v>148</v>
      </c>
      <c r="E204" s="104" t="s">
        <v>149</v>
      </c>
      <c r="F204" s="104" t="s">
        <v>128</v>
      </c>
      <c r="G204" s="104" t="s">
        <v>152</v>
      </c>
    </row>
    <row r="205" spans="1:7" ht="21.75" customHeight="1" x14ac:dyDescent="0.2">
      <c r="A205" s="35" t="s">
        <v>25</v>
      </c>
      <c r="B205" s="36">
        <v>6600</v>
      </c>
      <c r="C205" s="36">
        <v>6600</v>
      </c>
      <c r="D205" s="36">
        <v>5347.62</v>
      </c>
      <c r="E205" s="37">
        <v>9000</v>
      </c>
      <c r="F205" s="37">
        <f>C205-E205</f>
        <v>-2400</v>
      </c>
      <c r="G205" s="37">
        <v>6500</v>
      </c>
    </row>
    <row r="206" spans="1:7" ht="21.75" customHeight="1" x14ac:dyDescent="0.2">
      <c r="A206" s="38" t="s">
        <v>49</v>
      </c>
      <c r="B206" s="24">
        <v>9900</v>
      </c>
      <c r="C206" s="24">
        <v>8100</v>
      </c>
      <c r="D206" s="24">
        <v>5930</v>
      </c>
      <c r="E206" s="24">
        <v>8100</v>
      </c>
      <c r="F206" s="48">
        <f>C206-E206</f>
        <v>0</v>
      </c>
      <c r="G206" s="24">
        <v>6400</v>
      </c>
    </row>
    <row r="207" spans="1:7" ht="21.75" customHeight="1" x14ac:dyDescent="0.2">
      <c r="A207" s="49" t="s">
        <v>50</v>
      </c>
      <c r="B207" s="24">
        <v>3150</v>
      </c>
      <c r="C207" s="24">
        <v>2800</v>
      </c>
      <c r="D207" s="24">
        <v>1327.5</v>
      </c>
      <c r="E207" s="24">
        <v>2800</v>
      </c>
      <c r="F207" s="48">
        <f>C207-E207</f>
        <v>0</v>
      </c>
      <c r="G207" s="24">
        <v>1327.5</v>
      </c>
    </row>
    <row r="208" spans="1:7" ht="21.75" customHeight="1" thickBot="1" x14ac:dyDescent="0.25">
      <c r="A208" s="42" t="s">
        <v>54</v>
      </c>
      <c r="B208" s="43">
        <v>1200</v>
      </c>
      <c r="C208" s="43">
        <v>1200</v>
      </c>
      <c r="D208" s="43">
        <v>0</v>
      </c>
      <c r="E208" s="44">
        <v>1200</v>
      </c>
      <c r="F208" s="44">
        <f>C208-E208</f>
        <v>0</v>
      </c>
      <c r="G208" s="44">
        <v>0</v>
      </c>
    </row>
    <row r="209" spans="1:7" ht="21.75" customHeight="1" thickBot="1" x14ac:dyDescent="0.25">
      <c r="A209" s="34" t="s">
        <v>51</v>
      </c>
      <c r="B209" s="40">
        <f t="shared" ref="B209:G209" si="53">SUM(B205:B208)</f>
        <v>20850</v>
      </c>
      <c r="C209" s="40">
        <f t="shared" si="53"/>
        <v>18700</v>
      </c>
      <c r="D209" s="40">
        <f t="shared" si="53"/>
        <v>12605.119999999999</v>
      </c>
      <c r="E209" s="41">
        <f t="shared" si="53"/>
        <v>21100</v>
      </c>
      <c r="F209" s="41">
        <f t="shared" si="53"/>
        <v>-2400</v>
      </c>
      <c r="G209" s="41">
        <f t="shared" si="53"/>
        <v>14227.5</v>
      </c>
    </row>
    <row r="210" spans="1:7" ht="21.75" customHeight="1" thickBot="1" x14ac:dyDescent="0.25">
      <c r="A210" s="11"/>
      <c r="B210" s="11"/>
      <c r="C210" s="11"/>
      <c r="D210" s="11"/>
      <c r="E210" s="11"/>
      <c r="F210" s="11"/>
      <c r="G210" s="11"/>
    </row>
    <row r="211" spans="1:7" ht="30" customHeight="1" thickBot="1" x14ac:dyDescent="0.3">
      <c r="A211" s="34" t="s">
        <v>116</v>
      </c>
      <c r="B211" s="104" t="s">
        <v>146</v>
      </c>
      <c r="C211" s="104" t="s">
        <v>147</v>
      </c>
      <c r="D211" s="104" t="s">
        <v>148</v>
      </c>
      <c r="E211" s="104" t="s">
        <v>149</v>
      </c>
      <c r="F211" s="104" t="s">
        <v>128</v>
      </c>
      <c r="G211" s="104" t="s">
        <v>152</v>
      </c>
    </row>
    <row r="212" spans="1:7" ht="21.75" customHeight="1" x14ac:dyDescent="0.2">
      <c r="A212" s="35" t="s">
        <v>25</v>
      </c>
      <c r="B212" s="36">
        <v>6600</v>
      </c>
      <c r="C212" s="36">
        <v>6600</v>
      </c>
      <c r="D212" s="36">
        <v>0</v>
      </c>
      <c r="E212" s="37">
        <v>0</v>
      </c>
      <c r="F212" s="37">
        <f>C212-E212</f>
        <v>6600</v>
      </c>
      <c r="G212" s="37">
        <v>0</v>
      </c>
    </row>
    <row r="213" spans="1:7" ht="21.75" customHeight="1" x14ac:dyDescent="0.2">
      <c r="A213" s="38" t="s">
        <v>49</v>
      </c>
      <c r="B213" s="24">
        <v>9900</v>
      </c>
      <c r="C213" s="24">
        <v>8100</v>
      </c>
      <c r="D213" s="24">
        <v>0</v>
      </c>
      <c r="E213" s="24">
        <v>0</v>
      </c>
      <c r="F213" s="48">
        <f>C213-E213</f>
        <v>8100</v>
      </c>
      <c r="G213" s="24">
        <v>0</v>
      </c>
    </row>
    <row r="214" spans="1:7" ht="21.75" customHeight="1" x14ac:dyDescent="0.2">
      <c r="A214" s="49" t="s">
        <v>50</v>
      </c>
      <c r="B214" s="24">
        <v>3150</v>
      </c>
      <c r="C214" s="24">
        <v>2800</v>
      </c>
      <c r="D214" s="24">
        <v>0</v>
      </c>
      <c r="E214" s="24">
        <v>0</v>
      </c>
      <c r="F214" s="48">
        <f>C214-E214</f>
        <v>2800</v>
      </c>
      <c r="G214" s="24">
        <v>0</v>
      </c>
    </row>
    <row r="215" spans="1:7" ht="21.75" customHeight="1" thickBot="1" x14ac:dyDescent="0.25">
      <c r="A215" s="42" t="s">
        <v>54</v>
      </c>
      <c r="B215" s="43">
        <v>1200</v>
      </c>
      <c r="C215" s="43">
        <v>1200</v>
      </c>
      <c r="D215" s="43">
        <v>0</v>
      </c>
      <c r="E215" s="44">
        <v>0</v>
      </c>
      <c r="F215" s="44">
        <f>C215-E215</f>
        <v>1200</v>
      </c>
      <c r="G215" s="44">
        <v>0</v>
      </c>
    </row>
    <row r="216" spans="1:7" ht="21.75" customHeight="1" thickBot="1" x14ac:dyDescent="0.25">
      <c r="A216" s="34" t="s">
        <v>51</v>
      </c>
      <c r="B216" s="40">
        <f t="shared" ref="B216:G216" si="54">SUM(B212:B215)</f>
        <v>20850</v>
      </c>
      <c r="C216" s="40">
        <f t="shared" si="54"/>
        <v>18700</v>
      </c>
      <c r="D216" s="40">
        <f t="shared" si="54"/>
        <v>0</v>
      </c>
      <c r="E216" s="41">
        <f t="shared" si="54"/>
        <v>0</v>
      </c>
      <c r="F216" s="41">
        <f t="shared" si="54"/>
        <v>18700</v>
      </c>
      <c r="G216" s="41">
        <f t="shared" si="54"/>
        <v>0</v>
      </c>
    </row>
    <row r="217" spans="1:7" ht="21.75" customHeight="1" thickBot="1" x14ac:dyDescent="0.25">
      <c r="A217" s="11"/>
      <c r="B217" s="11"/>
      <c r="C217" s="11"/>
      <c r="D217" s="11"/>
      <c r="E217" s="11"/>
      <c r="F217" s="11"/>
      <c r="G217" s="11"/>
    </row>
    <row r="218" spans="1:7" ht="21.75" customHeight="1" thickBot="1" x14ac:dyDescent="0.25">
      <c r="A218" s="113" t="s">
        <v>123</v>
      </c>
      <c r="B218" s="114"/>
      <c r="C218" s="115"/>
      <c r="D218" s="115"/>
      <c r="E218" s="115"/>
      <c r="F218" s="111"/>
      <c r="G218" s="112"/>
    </row>
    <row r="219" spans="1:7" ht="21.75" customHeight="1" thickBot="1" x14ac:dyDescent="0.25">
      <c r="A219" s="3"/>
      <c r="B219" s="4"/>
      <c r="C219" s="4"/>
      <c r="D219" s="4"/>
      <c r="E219" s="4"/>
      <c r="F219" s="4"/>
      <c r="G219" s="4"/>
    </row>
    <row r="220" spans="1:7" ht="30.6" customHeight="1" thickBot="1" x14ac:dyDescent="0.3">
      <c r="A220" s="34" t="s">
        <v>124</v>
      </c>
      <c r="B220" s="104" t="s">
        <v>146</v>
      </c>
      <c r="C220" s="104" t="s">
        <v>147</v>
      </c>
      <c r="D220" s="104" t="s">
        <v>148</v>
      </c>
      <c r="E220" s="104" t="s">
        <v>149</v>
      </c>
      <c r="F220" s="104" t="s">
        <v>128</v>
      </c>
      <c r="G220" s="104" t="s">
        <v>152</v>
      </c>
    </row>
    <row r="221" spans="1:7" ht="21.75" customHeight="1" x14ac:dyDescent="0.2">
      <c r="A221" s="35" t="s">
        <v>25</v>
      </c>
      <c r="B221" s="36">
        <v>0</v>
      </c>
      <c r="C221" s="36">
        <v>0</v>
      </c>
      <c r="D221" s="36">
        <v>149</v>
      </c>
      <c r="E221" s="37">
        <v>0</v>
      </c>
      <c r="F221" s="37">
        <f>C221-E221</f>
        <v>0</v>
      </c>
      <c r="G221" s="37">
        <v>149</v>
      </c>
    </row>
    <row r="222" spans="1:7" ht="21.75" customHeight="1" thickBot="1" x14ac:dyDescent="0.25">
      <c r="A222" s="49" t="s">
        <v>50</v>
      </c>
      <c r="B222" s="24">
        <v>0</v>
      </c>
      <c r="C222" s="24">
        <v>0</v>
      </c>
      <c r="D222" s="24">
        <v>119.25</v>
      </c>
      <c r="E222" s="48">
        <v>115</v>
      </c>
      <c r="F222" s="48">
        <f>C222-E222</f>
        <v>-115</v>
      </c>
      <c r="G222" s="48">
        <v>119.25</v>
      </c>
    </row>
    <row r="223" spans="1:7" ht="21.75" customHeight="1" thickBot="1" x14ac:dyDescent="0.25">
      <c r="A223" s="34" t="s">
        <v>51</v>
      </c>
      <c r="B223" s="40">
        <f>SUM(B221:B222)</f>
        <v>0</v>
      </c>
      <c r="C223" s="40">
        <f t="shared" ref="C223:G223" si="55">SUM(C221:C222)</f>
        <v>0</v>
      </c>
      <c r="D223" s="40">
        <f t="shared" si="55"/>
        <v>268.25</v>
      </c>
      <c r="E223" s="40">
        <f t="shared" si="55"/>
        <v>115</v>
      </c>
      <c r="F223" s="40">
        <f t="shared" si="55"/>
        <v>-115</v>
      </c>
      <c r="G223" s="40">
        <f t="shared" si="55"/>
        <v>268.25</v>
      </c>
    </row>
    <row r="224" spans="1:7" ht="21.75" customHeight="1" thickBot="1" x14ac:dyDescent="0.25">
      <c r="A224" s="3"/>
      <c r="B224" s="50"/>
      <c r="C224" s="50"/>
      <c r="D224" s="50"/>
      <c r="E224" s="50"/>
      <c r="F224" s="50"/>
      <c r="G224" s="50"/>
    </row>
    <row r="225" spans="1:7" ht="30.6" customHeight="1" thickBot="1" x14ac:dyDescent="0.3">
      <c r="A225" s="34" t="s">
        <v>124</v>
      </c>
      <c r="B225" s="104" t="s">
        <v>146</v>
      </c>
      <c r="C225" s="104" t="s">
        <v>147</v>
      </c>
      <c r="D225" s="104" t="s">
        <v>148</v>
      </c>
      <c r="E225" s="104" t="s">
        <v>149</v>
      </c>
      <c r="F225" s="104" t="s">
        <v>128</v>
      </c>
      <c r="G225" s="104" t="s">
        <v>152</v>
      </c>
    </row>
    <row r="226" spans="1:7" ht="21.75" customHeight="1" thickBot="1" x14ac:dyDescent="0.25">
      <c r="A226" s="49" t="s">
        <v>50</v>
      </c>
      <c r="B226" s="24">
        <v>0</v>
      </c>
      <c r="C226" s="24">
        <v>0</v>
      </c>
      <c r="D226" s="24">
        <v>35.75</v>
      </c>
      <c r="E226" s="48">
        <v>35.75</v>
      </c>
      <c r="F226" s="48">
        <f>C226-E226</f>
        <v>-35.75</v>
      </c>
      <c r="G226" s="48">
        <v>35.75</v>
      </c>
    </row>
    <row r="227" spans="1:7" ht="21.75" customHeight="1" thickBot="1" x14ac:dyDescent="0.25">
      <c r="A227" s="34" t="s">
        <v>51</v>
      </c>
      <c r="B227" s="40">
        <f>SUM(B226)</f>
        <v>0</v>
      </c>
      <c r="C227" s="40">
        <f t="shared" ref="C227:F227" si="56">SUM(C226)</f>
        <v>0</v>
      </c>
      <c r="D227" s="40">
        <f t="shared" si="56"/>
        <v>35.75</v>
      </c>
      <c r="E227" s="40">
        <f t="shared" si="56"/>
        <v>35.75</v>
      </c>
      <c r="F227" s="40">
        <f t="shared" si="56"/>
        <v>-35.75</v>
      </c>
      <c r="G227" s="40">
        <f t="shared" ref="G227" si="57">SUM(G226)</f>
        <v>35.75</v>
      </c>
    </row>
    <row r="228" spans="1:7" ht="21.75" customHeight="1" thickBot="1" x14ac:dyDescent="0.25">
      <c r="A228" s="3"/>
      <c r="B228" s="50"/>
      <c r="C228" s="50"/>
      <c r="D228" s="50"/>
      <c r="E228" s="50"/>
      <c r="F228" s="50"/>
      <c r="G228" s="50"/>
    </row>
    <row r="229" spans="1:7" ht="21.75" customHeight="1" thickBot="1" x14ac:dyDescent="0.25">
      <c r="A229" s="113" t="s">
        <v>126</v>
      </c>
      <c r="B229" s="114"/>
      <c r="C229" s="115"/>
      <c r="D229" s="115"/>
      <c r="E229" s="115"/>
      <c r="F229" s="111"/>
      <c r="G229" s="112"/>
    </row>
    <row r="230" spans="1:7" ht="21.75" customHeight="1" thickBot="1" x14ac:dyDescent="0.25">
      <c r="A230" s="3"/>
      <c r="B230" s="4"/>
      <c r="C230" s="4"/>
      <c r="D230" s="4"/>
      <c r="E230" s="4"/>
      <c r="F230" s="4"/>
      <c r="G230" s="4"/>
    </row>
    <row r="231" spans="1:7" ht="31.15" customHeight="1" thickBot="1" x14ac:dyDescent="0.3">
      <c r="A231" s="34" t="s">
        <v>125</v>
      </c>
      <c r="B231" s="104" t="s">
        <v>146</v>
      </c>
      <c r="C231" s="104" t="s">
        <v>147</v>
      </c>
      <c r="D231" s="104" t="s">
        <v>148</v>
      </c>
      <c r="E231" s="104" t="s">
        <v>149</v>
      </c>
      <c r="F231" s="104" t="s">
        <v>128</v>
      </c>
      <c r="G231" s="104" t="s">
        <v>152</v>
      </c>
    </row>
    <row r="232" spans="1:7" ht="21.75" customHeight="1" x14ac:dyDescent="0.2">
      <c r="A232" s="35" t="s">
        <v>25</v>
      </c>
      <c r="B232" s="24">
        <v>0</v>
      </c>
      <c r="C232" s="24">
        <v>0</v>
      </c>
      <c r="D232" s="24">
        <v>653.05999999999995</v>
      </c>
      <c r="E232" s="48">
        <v>653.05999999999995</v>
      </c>
      <c r="F232" s="48">
        <f>C232-E232</f>
        <v>-653.05999999999995</v>
      </c>
      <c r="G232" s="48">
        <v>653.05999999999995</v>
      </c>
    </row>
    <row r="233" spans="1:7" ht="21.75" customHeight="1" thickBot="1" x14ac:dyDescent="0.25">
      <c r="A233" s="38" t="s">
        <v>49</v>
      </c>
      <c r="B233" s="43">
        <v>0</v>
      </c>
      <c r="C233" s="43">
        <v>0</v>
      </c>
      <c r="D233" s="43">
        <v>472</v>
      </c>
      <c r="E233" s="44">
        <v>472</v>
      </c>
      <c r="F233" s="44">
        <f>C233-E233</f>
        <v>-472</v>
      </c>
      <c r="G233" s="44">
        <v>472</v>
      </c>
    </row>
    <row r="234" spans="1:7" ht="21.75" customHeight="1" thickBot="1" x14ac:dyDescent="0.25">
      <c r="A234" s="34" t="s">
        <v>51</v>
      </c>
      <c r="B234" s="40">
        <f t="shared" ref="B234:G234" si="58">SUM(B232:B233)</f>
        <v>0</v>
      </c>
      <c r="C234" s="40">
        <f t="shared" si="58"/>
        <v>0</v>
      </c>
      <c r="D234" s="40">
        <f t="shared" si="58"/>
        <v>1125.06</v>
      </c>
      <c r="E234" s="40">
        <f t="shared" si="58"/>
        <v>1125.06</v>
      </c>
      <c r="F234" s="40">
        <f t="shared" si="58"/>
        <v>-1125.06</v>
      </c>
      <c r="G234" s="40">
        <f t="shared" si="58"/>
        <v>1125.06</v>
      </c>
    </row>
    <row r="235" spans="1:7" ht="21.75" customHeight="1" thickBot="1" x14ac:dyDescent="0.25">
      <c r="A235" s="3"/>
      <c r="B235" s="50"/>
      <c r="C235" s="50"/>
      <c r="D235" s="50"/>
      <c r="E235" s="50"/>
      <c r="F235" s="50"/>
      <c r="G235" s="50"/>
    </row>
    <row r="236" spans="1:7" ht="21.75" customHeight="1" thickBot="1" x14ac:dyDescent="0.25">
      <c r="A236" s="113" t="s">
        <v>71</v>
      </c>
      <c r="B236" s="114"/>
      <c r="C236" s="115"/>
      <c r="D236" s="115"/>
      <c r="E236" s="115"/>
      <c r="F236" s="111"/>
      <c r="G236" s="112"/>
    </row>
    <row r="237" spans="1:7" ht="21.75" customHeight="1" thickBot="1" x14ac:dyDescent="0.25">
      <c r="A237" s="3"/>
      <c r="B237" s="4"/>
      <c r="C237" s="4"/>
      <c r="D237" s="4"/>
      <c r="E237" s="4"/>
      <c r="F237" s="4"/>
      <c r="G237" s="4"/>
    </row>
    <row r="238" spans="1:7" ht="30.6" customHeight="1" thickBot="1" x14ac:dyDescent="0.3">
      <c r="A238" s="34" t="s">
        <v>10</v>
      </c>
      <c r="B238" s="104" t="s">
        <v>146</v>
      </c>
      <c r="C238" s="104" t="s">
        <v>147</v>
      </c>
      <c r="D238" s="104" t="s">
        <v>148</v>
      </c>
      <c r="E238" s="104" t="s">
        <v>149</v>
      </c>
      <c r="F238" s="104" t="s">
        <v>128</v>
      </c>
      <c r="G238" s="104" t="s">
        <v>152</v>
      </c>
    </row>
    <row r="239" spans="1:7" ht="21.75" customHeight="1" x14ac:dyDescent="0.2">
      <c r="A239" s="35" t="s">
        <v>25</v>
      </c>
      <c r="B239" s="36">
        <v>6600</v>
      </c>
      <c r="C239" s="36">
        <v>6600</v>
      </c>
      <c r="D239" s="36">
        <v>2071.21</v>
      </c>
      <c r="E239" s="37">
        <v>2500</v>
      </c>
      <c r="F239" s="37">
        <f>C239-E239</f>
        <v>4100</v>
      </c>
      <c r="G239" s="37">
        <v>2071.21</v>
      </c>
    </row>
    <row r="240" spans="1:7" ht="21.75" customHeight="1" x14ac:dyDescent="0.2">
      <c r="A240" s="38" t="s">
        <v>49</v>
      </c>
      <c r="B240" s="24">
        <v>6600</v>
      </c>
      <c r="C240" s="24">
        <v>5400</v>
      </c>
      <c r="D240" s="24">
        <v>1416.43</v>
      </c>
      <c r="E240" s="48">
        <v>2000</v>
      </c>
      <c r="F240" s="48">
        <f>C240-E240</f>
        <v>3400</v>
      </c>
      <c r="G240" s="48">
        <v>2000</v>
      </c>
    </row>
    <row r="241" spans="1:7" ht="21.75" customHeight="1" x14ac:dyDescent="0.2">
      <c r="A241" s="49" t="s">
        <v>50</v>
      </c>
      <c r="B241" s="24">
        <v>2025</v>
      </c>
      <c r="C241" s="24">
        <v>1800</v>
      </c>
      <c r="D241" s="24">
        <v>0</v>
      </c>
      <c r="E241" s="48">
        <v>1000</v>
      </c>
      <c r="F241" s="48">
        <f>C241-E241</f>
        <v>800</v>
      </c>
      <c r="G241" s="48">
        <v>0</v>
      </c>
    </row>
    <row r="242" spans="1:7" ht="21.75" customHeight="1" thickBot="1" x14ac:dyDescent="0.25">
      <c r="A242" s="42" t="s">
        <v>54</v>
      </c>
      <c r="B242" s="43">
        <v>1800</v>
      </c>
      <c r="C242" s="43">
        <v>1800</v>
      </c>
      <c r="D242" s="43">
        <v>0</v>
      </c>
      <c r="E242" s="44">
        <v>400</v>
      </c>
      <c r="F242" s="44">
        <f>C242-E242</f>
        <v>1400</v>
      </c>
      <c r="G242" s="44">
        <v>0</v>
      </c>
    </row>
    <row r="243" spans="1:7" ht="21.75" customHeight="1" thickBot="1" x14ac:dyDescent="0.25">
      <c r="A243" s="34" t="s">
        <v>51</v>
      </c>
      <c r="B243" s="40">
        <f t="shared" ref="B243:G243" si="59">SUM(B239:B242)</f>
        <v>17025</v>
      </c>
      <c r="C243" s="40">
        <f t="shared" si="59"/>
        <v>15600</v>
      </c>
      <c r="D243" s="40">
        <f t="shared" si="59"/>
        <v>3487.6400000000003</v>
      </c>
      <c r="E243" s="41">
        <f t="shared" si="59"/>
        <v>5900</v>
      </c>
      <c r="F243" s="41">
        <f t="shared" si="59"/>
        <v>9700</v>
      </c>
      <c r="G243" s="41">
        <f t="shared" si="59"/>
        <v>4071.21</v>
      </c>
    </row>
    <row r="244" spans="1:7" ht="21.75" customHeight="1" thickBot="1" x14ac:dyDescent="0.25">
      <c r="A244" s="11"/>
      <c r="B244" s="11"/>
      <c r="C244" s="11"/>
      <c r="D244" s="11"/>
      <c r="E244" s="11"/>
      <c r="F244" s="11"/>
      <c r="G244" s="11"/>
    </row>
    <row r="245" spans="1:7" ht="21.75" customHeight="1" thickBot="1" x14ac:dyDescent="0.25">
      <c r="A245" s="113" t="s">
        <v>72</v>
      </c>
      <c r="B245" s="114"/>
      <c r="C245" s="115"/>
      <c r="D245" s="115"/>
      <c r="E245" s="115"/>
      <c r="F245" s="111"/>
      <c r="G245" s="112"/>
    </row>
    <row r="246" spans="1:7" ht="21.75" customHeight="1" thickBot="1" x14ac:dyDescent="0.25">
      <c r="A246" s="3"/>
      <c r="B246" s="4"/>
      <c r="C246" s="4"/>
      <c r="D246" s="4"/>
      <c r="E246" s="4"/>
      <c r="F246" s="4"/>
      <c r="G246" s="4"/>
    </row>
    <row r="247" spans="1:7" ht="32.450000000000003" customHeight="1" thickBot="1" x14ac:dyDescent="0.3">
      <c r="A247" s="34" t="s">
        <v>42</v>
      </c>
      <c r="B247" s="104" t="s">
        <v>146</v>
      </c>
      <c r="C247" s="104" t="s">
        <v>147</v>
      </c>
      <c r="D247" s="104" t="s">
        <v>148</v>
      </c>
      <c r="E247" s="104" t="s">
        <v>149</v>
      </c>
      <c r="F247" s="104" t="s">
        <v>128</v>
      </c>
      <c r="G247" s="104" t="s">
        <v>152</v>
      </c>
    </row>
    <row r="248" spans="1:7" ht="21.75" customHeight="1" x14ac:dyDescent="0.2">
      <c r="A248" s="35" t="s">
        <v>25</v>
      </c>
      <c r="B248" s="36">
        <v>6600</v>
      </c>
      <c r="C248" s="36">
        <v>6600</v>
      </c>
      <c r="D248" s="36">
        <v>7344</v>
      </c>
      <c r="E248" s="37">
        <v>6894.38</v>
      </c>
      <c r="F248" s="37">
        <f>C248-E248</f>
        <v>-294.38000000000011</v>
      </c>
      <c r="G248" s="37">
        <v>7700</v>
      </c>
    </row>
    <row r="249" spans="1:7" ht="21.75" customHeight="1" x14ac:dyDescent="0.2">
      <c r="A249" s="38" t="s">
        <v>49</v>
      </c>
      <c r="B249" s="24">
        <v>6600</v>
      </c>
      <c r="C249" s="24">
        <v>5400</v>
      </c>
      <c r="D249" s="24">
        <v>4842.1000000000004</v>
      </c>
      <c r="E249" s="48">
        <v>4732.1000000000004</v>
      </c>
      <c r="F249" s="48">
        <f>C249-E249</f>
        <v>667.89999999999964</v>
      </c>
      <c r="G249" s="48">
        <v>4870</v>
      </c>
    </row>
    <row r="250" spans="1:7" ht="21.75" customHeight="1" x14ac:dyDescent="0.2">
      <c r="A250" s="49" t="s">
        <v>50</v>
      </c>
      <c r="B250" s="24">
        <v>1575</v>
      </c>
      <c r="C250" s="24">
        <v>1400</v>
      </c>
      <c r="D250" s="24">
        <v>1761.34</v>
      </c>
      <c r="E250" s="48">
        <f>1761.34+250</f>
        <v>2011.34</v>
      </c>
      <c r="F250" s="48">
        <f>C250-E250</f>
        <v>-611.33999999999992</v>
      </c>
      <c r="G250" s="48">
        <v>1761.34</v>
      </c>
    </row>
    <row r="251" spans="1:7" ht="21.75" customHeight="1" thickBot="1" x14ac:dyDescent="0.25">
      <c r="A251" s="42" t="s">
        <v>54</v>
      </c>
      <c r="B251" s="43">
        <v>300</v>
      </c>
      <c r="C251" s="43">
        <v>300</v>
      </c>
      <c r="D251" s="43">
        <v>270</v>
      </c>
      <c r="E251" s="44">
        <v>300</v>
      </c>
      <c r="F251" s="44">
        <f>C251-E251</f>
        <v>0</v>
      </c>
      <c r="G251" s="44">
        <v>270</v>
      </c>
    </row>
    <row r="252" spans="1:7" ht="21.75" customHeight="1" thickBot="1" x14ac:dyDescent="0.25">
      <c r="A252" s="34" t="s">
        <v>51</v>
      </c>
      <c r="B252" s="40">
        <f t="shared" ref="B252:G252" si="60">SUM(B248:B251)</f>
        <v>15075</v>
      </c>
      <c r="C252" s="40">
        <f t="shared" si="60"/>
        <v>13700</v>
      </c>
      <c r="D252" s="40">
        <f t="shared" si="60"/>
        <v>14217.44</v>
      </c>
      <c r="E252" s="41">
        <f t="shared" si="60"/>
        <v>13937.82</v>
      </c>
      <c r="F252" s="41">
        <f t="shared" si="60"/>
        <v>-237.82000000000039</v>
      </c>
      <c r="G252" s="41">
        <f t="shared" si="60"/>
        <v>14601.34</v>
      </c>
    </row>
    <row r="253" spans="1:7" ht="21.75" customHeight="1" thickBot="1" x14ac:dyDescent="0.25">
      <c r="A253" s="3"/>
      <c r="B253" s="50"/>
      <c r="C253" s="50"/>
      <c r="D253" s="50"/>
      <c r="E253" s="50"/>
      <c r="F253" s="50"/>
      <c r="G253" s="50"/>
    </row>
    <row r="254" spans="1:7" ht="21.75" customHeight="1" thickBot="1" x14ac:dyDescent="0.3">
      <c r="A254" s="116" t="s">
        <v>106</v>
      </c>
      <c r="B254" s="111"/>
      <c r="C254" s="111"/>
      <c r="D254" s="111"/>
      <c r="E254" s="111"/>
      <c r="F254" s="111"/>
      <c r="G254" s="112"/>
    </row>
    <row r="255" spans="1:7" ht="21.75" customHeight="1" thickBot="1" x14ac:dyDescent="0.3">
      <c r="A255" s="54"/>
      <c r="B255" s="55"/>
      <c r="C255" s="55"/>
      <c r="D255" s="55"/>
      <c r="E255" s="56"/>
      <c r="F255" s="56"/>
      <c r="G255" s="56"/>
    </row>
    <row r="256" spans="1:7" ht="21.75" customHeight="1" thickBot="1" x14ac:dyDescent="0.25">
      <c r="A256" s="113" t="s">
        <v>121</v>
      </c>
      <c r="B256" s="114"/>
      <c r="C256" s="115"/>
      <c r="D256" s="115"/>
      <c r="E256" s="115"/>
      <c r="F256" s="111"/>
      <c r="G256" s="112"/>
    </row>
    <row r="257" spans="1:8" ht="21.75" customHeight="1" thickBot="1" x14ac:dyDescent="0.25">
      <c r="A257" s="3"/>
      <c r="B257" s="4"/>
      <c r="C257" s="4"/>
      <c r="D257" s="4"/>
      <c r="E257" s="4"/>
      <c r="F257" s="4"/>
      <c r="G257" s="4"/>
    </row>
    <row r="258" spans="1:8" ht="29.45" customHeight="1" thickBot="1" x14ac:dyDescent="0.3">
      <c r="A258" s="34" t="s">
        <v>117</v>
      </c>
      <c r="B258" s="104" t="s">
        <v>146</v>
      </c>
      <c r="C258" s="104" t="s">
        <v>147</v>
      </c>
      <c r="D258" s="104" t="s">
        <v>148</v>
      </c>
      <c r="E258" s="104" t="s">
        <v>149</v>
      </c>
      <c r="F258" s="104" t="s">
        <v>128</v>
      </c>
      <c r="G258" s="104" t="s">
        <v>152</v>
      </c>
    </row>
    <row r="259" spans="1:8" ht="21.75" customHeight="1" x14ac:dyDescent="0.2">
      <c r="A259" s="35" t="s">
        <v>25</v>
      </c>
      <c r="B259" s="36">
        <v>1320</v>
      </c>
      <c r="C259" s="36">
        <v>1320</v>
      </c>
      <c r="D259" s="36">
        <v>424.75</v>
      </c>
      <c r="E259" s="37">
        <v>1320</v>
      </c>
      <c r="F259" s="37">
        <f>C259-E259</f>
        <v>0</v>
      </c>
      <c r="G259" s="37">
        <v>424.75</v>
      </c>
    </row>
    <row r="260" spans="1:8" ht="21.75" customHeight="1" x14ac:dyDescent="0.2">
      <c r="A260" s="38" t="s">
        <v>49</v>
      </c>
      <c r="B260" s="24">
        <v>1320</v>
      </c>
      <c r="C260" s="24">
        <v>1080</v>
      </c>
      <c r="D260" s="24">
        <v>176.25</v>
      </c>
      <c r="E260" s="48">
        <v>1080</v>
      </c>
      <c r="F260" s="48">
        <f>C260-E260</f>
        <v>0</v>
      </c>
      <c r="G260" s="48">
        <v>176.25</v>
      </c>
    </row>
    <row r="261" spans="1:8" ht="21.75" customHeight="1" thickBot="1" x14ac:dyDescent="0.25">
      <c r="A261" s="49" t="s">
        <v>50</v>
      </c>
      <c r="B261" s="24">
        <v>315</v>
      </c>
      <c r="C261" s="24">
        <v>280</v>
      </c>
      <c r="D261" s="24">
        <v>0</v>
      </c>
      <c r="E261" s="48">
        <v>315</v>
      </c>
      <c r="F261" s="48">
        <f>C261-E261</f>
        <v>-35</v>
      </c>
      <c r="G261" s="48">
        <v>0</v>
      </c>
    </row>
    <row r="262" spans="1:8" ht="21.75" customHeight="1" thickBot="1" x14ac:dyDescent="0.25">
      <c r="A262" s="34" t="s">
        <v>51</v>
      </c>
      <c r="B262" s="40">
        <f t="shared" ref="B262:G262" si="61">SUM(B259:B261)</f>
        <v>2955</v>
      </c>
      <c r="C262" s="40">
        <f t="shared" si="61"/>
        <v>2680</v>
      </c>
      <c r="D262" s="40">
        <f t="shared" si="61"/>
        <v>601</v>
      </c>
      <c r="E262" s="41">
        <f t="shared" si="61"/>
        <v>2715</v>
      </c>
      <c r="F262" s="41">
        <f t="shared" si="61"/>
        <v>-35</v>
      </c>
      <c r="G262" s="41">
        <f t="shared" si="61"/>
        <v>601</v>
      </c>
    </row>
    <row r="263" spans="1:8" ht="21.75" customHeight="1" thickBot="1" x14ac:dyDescent="0.25">
      <c r="A263" s="3"/>
      <c r="B263" s="50"/>
      <c r="C263" s="50"/>
      <c r="D263" s="50"/>
      <c r="E263" s="50"/>
      <c r="F263" s="50"/>
      <c r="G263" s="50"/>
    </row>
    <row r="264" spans="1:8" ht="34.15" customHeight="1" thickBot="1" x14ac:dyDescent="0.3">
      <c r="A264" s="34" t="s">
        <v>150</v>
      </c>
      <c r="B264" s="104" t="s">
        <v>146</v>
      </c>
      <c r="C264" s="104" t="s">
        <v>147</v>
      </c>
      <c r="D264" s="104" t="s">
        <v>148</v>
      </c>
      <c r="E264" s="104" t="s">
        <v>149</v>
      </c>
      <c r="F264" s="104" t="s">
        <v>128</v>
      </c>
      <c r="G264" s="104" t="s">
        <v>152</v>
      </c>
    </row>
    <row r="265" spans="1:8" ht="21.75" customHeight="1" x14ac:dyDescent="0.2">
      <c r="A265" s="35" t="s">
        <v>25</v>
      </c>
      <c r="B265" s="36">
        <v>1320</v>
      </c>
      <c r="C265" s="36">
        <v>1320</v>
      </c>
      <c r="D265" s="36">
        <v>0</v>
      </c>
      <c r="E265" s="37">
        <v>1320</v>
      </c>
      <c r="F265" s="37">
        <f>C265-E265</f>
        <v>0</v>
      </c>
      <c r="G265" s="37">
        <v>1320</v>
      </c>
      <c r="H265" s="102"/>
    </row>
    <row r="266" spans="1:8" ht="21.75" customHeight="1" x14ac:dyDescent="0.2">
      <c r="A266" s="38" t="s">
        <v>49</v>
      </c>
      <c r="B266" s="24">
        <v>1320</v>
      </c>
      <c r="C266" s="24">
        <v>1080</v>
      </c>
      <c r="D266" s="24">
        <v>0</v>
      </c>
      <c r="E266" s="48">
        <v>1080</v>
      </c>
      <c r="F266" s="48">
        <f>C266-E266</f>
        <v>0</v>
      </c>
      <c r="G266" s="48">
        <v>1080</v>
      </c>
      <c r="H266" s="102"/>
    </row>
    <row r="267" spans="1:8" ht="21.75" customHeight="1" thickBot="1" x14ac:dyDescent="0.25">
      <c r="A267" s="49" t="s">
        <v>50</v>
      </c>
      <c r="B267" s="24">
        <v>315</v>
      </c>
      <c r="C267" s="24">
        <v>280</v>
      </c>
      <c r="D267" s="24">
        <v>0</v>
      </c>
      <c r="E267" s="48">
        <v>315</v>
      </c>
      <c r="F267" s="48">
        <f>C267-E267</f>
        <v>-35</v>
      </c>
      <c r="G267" s="48">
        <v>315</v>
      </c>
      <c r="H267" s="102"/>
    </row>
    <row r="268" spans="1:8" ht="21.75" customHeight="1" thickBot="1" x14ac:dyDescent="0.25">
      <c r="A268" s="34" t="s">
        <v>51</v>
      </c>
      <c r="B268" s="40">
        <f t="shared" ref="B268:G268" si="62">SUM(B265:B267)</f>
        <v>2955</v>
      </c>
      <c r="C268" s="40">
        <f t="shared" si="62"/>
        <v>2680</v>
      </c>
      <c r="D268" s="40">
        <f t="shared" si="62"/>
        <v>0</v>
      </c>
      <c r="E268" s="41">
        <f t="shared" si="62"/>
        <v>2715</v>
      </c>
      <c r="F268" s="41">
        <f t="shared" si="62"/>
        <v>-35</v>
      </c>
      <c r="G268" s="41">
        <f t="shared" si="62"/>
        <v>2715</v>
      </c>
    </row>
    <row r="269" spans="1:8" ht="21.75" customHeight="1" thickBot="1" x14ac:dyDescent="0.3">
      <c r="A269" s="54"/>
      <c r="B269" s="55"/>
      <c r="C269" s="55"/>
      <c r="D269" s="55"/>
      <c r="E269" s="56"/>
      <c r="F269" s="56"/>
      <c r="G269" s="56"/>
    </row>
    <row r="270" spans="1:8" ht="21.75" customHeight="1" thickBot="1" x14ac:dyDescent="0.3">
      <c r="A270" s="116" t="s">
        <v>106</v>
      </c>
      <c r="B270" s="111"/>
      <c r="C270" s="111"/>
      <c r="D270" s="111"/>
      <c r="E270" s="111"/>
      <c r="F270" s="111"/>
      <c r="G270" s="112"/>
    </row>
    <row r="271" spans="1:8" ht="21.75" customHeight="1" x14ac:dyDescent="0.25">
      <c r="A271" s="54"/>
      <c r="B271" s="55"/>
      <c r="C271" s="55"/>
      <c r="D271" s="55"/>
      <c r="E271" s="56"/>
      <c r="F271" s="56"/>
      <c r="G271" s="56"/>
    </row>
    <row r="272" spans="1:8" ht="21.75" customHeight="1" thickBot="1" x14ac:dyDescent="0.25">
      <c r="A272" s="11"/>
      <c r="B272" s="11"/>
      <c r="C272" s="11"/>
      <c r="D272" s="11"/>
      <c r="E272" s="11"/>
      <c r="F272" s="11"/>
      <c r="G272" s="11"/>
    </row>
    <row r="273" spans="1:8" ht="21.75" customHeight="1" thickBot="1" x14ac:dyDescent="0.3">
      <c r="A273" s="52" t="s">
        <v>73</v>
      </c>
      <c r="B273" s="51">
        <f>B66+B71+B78+B91+B100+B109+B122+B131+B144+B151+B158+B168+B174+B180+B186+B192+B198+B209+B216+B223+B227+B234+B243+B252+B262+B268</f>
        <v>324430</v>
      </c>
      <c r="C273" s="51">
        <f t="shared" ref="C273:G273" si="63">C66+C71+C78+C91+C100+C109+C122+C131+C144+C151+C158+C168+C174+C180+C186+C192+C198+C209+C216+C223+C227+C234+C243+C252+C262+C268</f>
        <v>276510</v>
      </c>
      <c r="D273" s="51">
        <f>D66+D71+D78+D91+D100+D109+D122+D131+D144+D151+D158+D168+D174+D180+D186+D192+D198+D209+D216+D223+D227+D234+D243+D252+D262+D268</f>
        <v>173338.12000000005</v>
      </c>
      <c r="E273" s="51">
        <f t="shared" si="63"/>
        <v>281012.42</v>
      </c>
      <c r="F273" s="51">
        <f t="shared" si="63"/>
        <v>-4502.4200000000046</v>
      </c>
      <c r="G273" s="51">
        <f t="shared" si="63"/>
        <v>266995.01</v>
      </c>
    </row>
    <row r="274" spans="1:8" ht="21.75" customHeight="1" thickBot="1" x14ac:dyDescent="0.25"/>
    <row r="275" spans="1:8" ht="21.75" customHeight="1" thickBot="1" x14ac:dyDescent="0.25">
      <c r="A275" s="113" t="s">
        <v>74</v>
      </c>
      <c r="B275" s="114"/>
      <c r="C275" s="115"/>
      <c r="D275" s="115"/>
      <c r="E275" s="115"/>
      <c r="F275" s="111"/>
      <c r="G275" s="112"/>
    </row>
    <row r="276" spans="1:8" ht="21.75" customHeight="1" thickBot="1" x14ac:dyDescent="0.25">
      <c r="A276" s="3"/>
      <c r="B276" s="4"/>
      <c r="C276" s="4"/>
      <c r="D276" s="4"/>
      <c r="E276" s="4"/>
      <c r="F276" s="4"/>
      <c r="G276" s="4"/>
    </row>
    <row r="277" spans="1:8" ht="34.15" customHeight="1" thickBot="1" x14ac:dyDescent="0.3">
      <c r="A277" s="34" t="s">
        <v>9</v>
      </c>
      <c r="B277" s="104" t="s">
        <v>146</v>
      </c>
      <c r="C277" s="104" t="s">
        <v>147</v>
      </c>
      <c r="D277" s="104" t="s">
        <v>148</v>
      </c>
      <c r="E277" s="104" t="s">
        <v>149</v>
      </c>
      <c r="F277" s="104" t="s">
        <v>128</v>
      </c>
      <c r="G277" s="104" t="s">
        <v>152</v>
      </c>
    </row>
    <row r="278" spans="1:8" ht="27" customHeight="1" x14ac:dyDescent="0.2">
      <c r="A278" s="35" t="s">
        <v>151</v>
      </c>
      <c r="B278" s="24">
        <v>46500</v>
      </c>
      <c r="C278" s="24">
        <v>0</v>
      </c>
      <c r="D278" s="24">
        <v>0</v>
      </c>
      <c r="E278" s="48">
        <v>0</v>
      </c>
      <c r="F278" s="48">
        <f t="shared" ref="F278" si="64">C278-E278</f>
        <v>0</v>
      </c>
      <c r="G278" s="48">
        <v>0</v>
      </c>
    </row>
    <row r="279" spans="1:8" ht="21.75" customHeight="1" x14ac:dyDescent="0.2">
      <c r="A279" s="49" t="s">
        <v>25</v>
      </c>
      <c r="B279" s="24">
        <v>0</v>
      </c>
      <c r="C279" s="24">
        <v>11000</v>
      </c>
      <c r="D279" s="24">
        <v>0</v>
      </c>
      <c r="E279" s="48">
        <v>35000</v>
      </c>
      <c r="F279" s="48">
        <f t="shared" ref="F279:F284" si="65">C279-E279</f>
        <v>-24000</v>
      </c>
      <c r="G279" s="48">
        <v>27000</v>
      </c>
    </row>
    <row r="280" spans="1:8" ht="21.75" customHeight="1" x14ac:dyDescent="0.2">
      <c r="A280" s="38" t="s">
        <v>49</v>
      </c>
      <c r="B280" s="22">
        <v>0</v>
      </c>
      <c r="C280" s="22">
        <v>6075</v>
      </c>
      <c r="D280" s="22">
        <v>0</v>
      </c>
      <c r="E280" s="39">
        <v>16000</v>
      </c>
      <c r="F280" s="39">
        <f t="shared" si="65"/>
        <v>-9925</v>
      </c>
      <c r="G280" s="39">
        <v>13000</v>
      </c>
    </row>
    <row r="281" spans="1:8" ht="21.75" customHeight="1" x14ac:dyDescent="0.2">
      <c r="A281" s="38" t="s">
        <v>50</v>
      </c>
      <c r="B281" s="22">
        <v>0</v>
      </c>
      <c r="C281" s="22">
        <v>6075</v>
      </c>
      <c r="D281" s="22">
        <v>0</v>
      </c>
      <c r="E281" s="39">
        <v>14000</v>
      </c>
      <c r="F281" s="39">
        <f t="shared" si="65"/>
        <v>-7925</v>
      </c>
      <c r="G281" s="39">
        <v>10000</v>
      </c>
    </row>
    <row r="282" spans="1:8" ht="21.75" customHeight="1" x14ac:dyDescent="0.2">
      <c r="A282" s="38" t="s">
        <v>138</v>
      </c>
      <c r="B282" s="22">
        <v>0</v>
      </c>
      <c r="C282" s="22">
        <v>2500</v>
      </c>
      <c r="D282" s="22">
        <v>0</v>
      </c>
      <c r="E282" s="39">
        <v>4000</v>
      </c>
      <c r="F282" s="39">
        <f t="shared" si="65"/>
        <v>-1500</v>
      </c>
      <c r="G282" s="39">
        <v>4000</v>
      </c>
    </row>
    <row r="283" spans="1:8" ht="33.6" customHeight="1" x14ac:dyDescent="0.2">
      <c r="A283" s="38" t="s">
        <v>139</v>
      </c>
      <c r="B283" s="22">
        <v>0</v>
      </c>
      <c r="C283" s="22">
        <v>98900</v>
      </c>
      <c r="D283" s="22">
        <v>0</v>
      </c>
      <c r="E283" s="39">
        <v>140000</v>
      </c>
      <c r="F283" s="39">
        <f t="shared" si="65"/>
        <v>-41100</v>
      </c>
      <c r="G283" s="39">
        <v>96400</v>
      </c>
      <c r="H283" s="102"/>
    </row>
    <row r="284" spans="1:8" ht="21.75" customHeight="1" thickBot="1" x14ac:dyDescent="0.25">
      <c r="A284" s="57" t="s">
        <v>140</v>
      </c>
      <c r="B284" s="45">
        <v>0</v>
      </c>
      <c r="C284" s="45">
        <v>2250</v>
      </c>
      <c r="D284" s="45">
        <v>0</v>
      </c>
      <c r="E284" s="58">
        <v>4000</v>
      </c>
      <c r="F284" s="58">
        <f t="shared" si="65"/>
        <v>-1750</v>
      </c>
      <c r="G284" s="58">
        <v>4000</v>
      </c>
    </row>
    <row r="285" spans="1:8" ht="21.75" customHeight="1" thickBot="1" x14ac:dyDescent="0.25">
      <c r="A285" s="34" t="s">
        <v>51</v>
      </c>
      <c r="B285" s="40">
        <f>SUM(B278:B284)</f>
        <v>46500</v>
      </c>
      <c r="C285" s="40">
        <f t="shared" ref="C285:F285" si="66">SUM(C278:C284)</f>
        <v>126800</v>
      </c>
      <c r="D285" s="40">
        <f t="shared" si="66"/>
        <v>0</v>
      </c>
      <c r="E285" s="40">
        <f t="shared" si="66"/>
        <v>213000</v>
      </c>
      <c r="F285" s="40">
        <f t="shared" si="66"/>
        <v>-86200</v>
      </c>
      <c r="G285" s="40">
        <f t="shared" ref="G285" si="67">SUM(G278:G284)</f>
        <v>154400</v>
      </c>
    </row>
    <row r="286" spans="1:8" ht="21.75" customHeight="1" thickBot="1" x14ac:dyDescent="0.25">
      <c r="A286" s="3"/>
      <c r="B286" s="5"/>
      <c r="C286" s="5"/>
      <c r="D286" s="5"/>
      <c r="E286" s="5"/>
      <c r="F286" s="5"/>
      <c r="G286" s="5"/>
    </row>
    <row r="287" spans="1:8" ht="30.6" customHeight="1" thickBot="1" x14ac:dyDescent="0.3">
      <c r="A287" s="34" t="s">
        <v>75</v>
      </c>
      <c r="B287" s="104" t="s">
        <v>146</v>
      </c>
      <c r="C287" s="104" t="s">
        <v>147</v>
      </c>
      <c r="D287" s="104" t="s">
        <v>148</v>
      </c>
      <c r="E287" s="104" t="s">
        <v>149</v>
      </c>
      <c r="F287" s="104" t="s">
        <v>128</v>
      </c>
      <c r="G287" s="104" t="s">
        <v>152</v>
      </c>
    </row>
    <row r="288" spans="1:8" ht="21.75" customHeight="1" thickBot="1" x14ac:dyDescent="0.25">
      <c r="A288" s="35" t="s">
        <v>76</v>
      </c>
      <c r="B288" s="36">
        <v>37800</v>
      </c>
      <c r="C288" s="36">
        <v>37800</v>
      </c>
      <c r="D288" s="36">
        <v>0</v>
      </c>
      <c r="E288" s="37">
        <v>15000</v>
      </c>
      <c r="F288" s="37">
        <f>C288-E288</f>
        <v>22800</v>
      </c>
      <c r="G288" s="37">
        <v>16000</v>
      </c>
    </row>
    <row r="289" spans="1:7" ht="21.75" customHeight="1" thickBot="1" x14ac:dyDescent="0.25">
      <c r="A289" s="34" t="s">
        <v>51</v>
      </c>
      <c r="B289" s="40">
        <f t="shared" ref="B289:G289" si="68">SUM(B288:B288)</f>
        <v>37800</v>
      </c>
      <c r="C289" s="40">
        <f t="shared" si="68"/>
        <v>37800</v>
      </c>
      <c r="D289" s="40">
        <f t="shared" si="68"/>
        <v>0</v>
      </c>
      <c r="E289" s="41">
        <f t="shared" si="68"/>
        <v>15000</v>
      </c>
      <c r="F289" s="41">
        <f t="shared" si="68"/>
        <v>22800</v>
      </c>
      <c r="G289" s="41">
        <f t="shared" si="68"/>
        <v>16000</v>
      </c>
    </row>
    <row r="290" spans="1:7" ht="21.75" customHeight="1" thickBot="1" x14ac:dyDescent="0.25">
      <c r="A290" s="11"/>
      <c r="B290" s="11"/>
      <c r="C290" s="11"/>
      <c r="D290" s="11"/>
      <c r="E290" s="11"/>
      <c r="F290" s="11"/>
      <c r="G290" s="11"/>
    </row>
    <row r="291" spans="1:7" ht="33" customHeight="1" thickBot="1" x14ac:dyDescent="0.3">
      <c r="A291" s="34" t="s">
        <v>77</v>
      </c>
      <c r="B291" s="104" t="s">
        <v>146</v>
      </c>
      <c r="C291" s="104" t="s">
        <v>147</v>
      </c>
      <c r="D291" s="104" t="s">
        <v>148</v>
      </c>
      <c r="E291" s="104" t="s">
        <v>149</v>
      </c>
      <c r="F291" s="104" t="s">
        <v>128</v>
      </c>
      <c r="G291" s="104" t="s">
        <v>152</v>
      </c>
    </row>
    <row r="292" spans="1:7" ht="21.75" customHeight="1" x14ac:dyDescent="0.2">
      <c r="A292" s="35" t="s">
        <v>141</v>
      </c>
      <c r="B292" s="36">
        <v>90000</v>
      </c>
      <c r="C292" s="36">
        <v>30000</v>
      </c>
      <c r="D292" s="36">
        <v>0</v>
      </c>
      <c r="E292" s="37">
        <v>30000</v>
      </c>
      <c r="F292" s="37">
        <f>C292-E292</f>
        <v>0</v>
      </c>
      <c r="G292" s="37">
        <v>30000</v>
      </c>
    </row>
    <row r="293" spans="1:7" ht="21.75" customHeight="1" thickBot="1" x14ac:dyDescent="0.25">
      <c r="A293" s="57" t="s">
        <v>142</v>
      </c>
      <c r="B293" s="45">
        <v>22400</v>
      </c>
      <c r="C293" s="45">
        <v>50000</v>
      </c>
      <c r="D293" s="45">
        <v>0</v>
      </c>
      <c r="E293" s="58">
        <v>80000</v>
      </c>
      <c r="F293" s="58">
        <f>C293-E293</f>
        <v>-30000</v>
      </c>
      <c r="G293" s="58">
        <v>80000</v>
      </c>
    </row>
    <row r="294" spans="1:7" ht="21.75" customHeight="1" thickBot="1" x14ac:dyDescent="0.25">
      <c r="A294" s="34" t="s">
        <v>51</v>
      </c>
      <c r="B294" s="40">
        <f t="shared" ref="B294:G294" si="69">SUM(B292:B293)</f>
        <v>112400</v>
      </c>
      <c r="C294" s="40">
        <f t="shared" si="69"/>
        <v>80000</v>
      </c>
      <c r="D294" s="40">
        <f t="shared" si="69"/>
        <v>0</v>
      </c>
      <c r="E294" s="41">
        <f t="shared" si="69"/>
        <v>110000</v>
      </c>
      <c r="F294" s="41">
        <f t="shared" si="69"/>
        <v>-30000</v>
      </c>
      <c r="G294" s="41">
        <f t="shared" si="69"/>
        <v>110000</v>
      </c>
    </row>
    <row r="295" spans="1:7" ht="21.75" customHeight="1" thickBot="1" x14ac:dyDescent="0.25">
      <c r="A295" s="11"/>
      <c r="B295" s="11"/>
      <c r="C295" s="11"/>
      <c r="D295" s="11"/>
      <c r="E295" s="11"/>
      <c r="F295" s="11"/>
      <c r="G295" s="11"/>
    </row>
    <row r="296" spans="1:7" ht="21.75" customHeight="1" thickBot="1" x14ac:dyDescent="0.25">
      <c r="A296" s="113" t="s">
        <v>78</v>
      </c>
      <c r="B296" s="114"/>
      <c r="C296" s="115"/>
      <c r="D296" s="115"/>
      <c r="E296" s="115"/>
      <c r="F296" s="111"/>
      <c r="G296" s="112"/>
    </row>
    <row r="297" spans="1:7" ht="21.75" customHeight="1" thickBot="1" x14ac:dyDescent="0.25">
      <c r="A297" s="99"/>
      <c r="B297" s="98"/>
      <c r="C297" s="98"/>
      <c r="D297" s="98"/>
      <c r="E297" s="98"/>
      <c r="F297" s="98"/>
      <c r="G297" s="98"/>
    </row>
    <row r="298" spans="1:7" ht="33" customHeight="1" thickBot="1" x14ac:dyDescent="0.3">
      <c r="A298" s="34"/>
      <c r="B298" s="104" t="s">
        <v>146</v>
      </c>
      <c r="C298" s="104" t="s">
        <v>147</v>
      </c>
      <c r="D298" s="104" t="s">
        <v>148</v>
      </c>
      <c r="E298" s="104" t="s">
        <v>149</v>
      </c>
      <c r="F298" s="104" t="s">
        <v>128</v>
      </c>
      <c r="G298" s="104" t="s">
        <v>152</v>
      </c>
    </row>
    <row r="299" spans="1:7" ht="21.75" customHeight="1" x14ac:dyDescent="0.2">
      <c r="A299" s="35" t="s">
        <v>79</v>
      </c>
      <c r="B299" s="36">
        <v>2000</v>
      </c>
      <c r="C299" s="36">
        <v>2000</v>
      </c>
      <c r="D299" s="36">
        <v>0</v>
      </c>
      <c r="E299" s="37">
        <v>0</v>
      </c>
      <c r="F299" s="37">
        <f t="shared" ref="F299:F308" si="70">C299-E299</f>
        <v>2000</v>
      </c>
      <c r="G299" s="37">
        <v>0</v>
      </c>
    </row>
    <row r="300" spans="1:7" ht="21.75" customHeight="1" x14ac:dyDescent="0.2">
      <c r="A300" s="49" t="s">
        <v>145</v>
      </c>
      <c r="B300" s="24">
        <v>1600</v>
      </c>
      <c r="C300" s="24">
        <v>1600</v>
      </c>
      <c r="D300" s="24">
        <v>0</v>
      </c>
      <c r="E300" s="48">
        <v>1600</v>
      </c>
      <c r="F300" s="48">
        <f t="shared" si="70"/>
        <v>0</v>
      </c>
      <c r="G300" s="48">
        <v>1600</v>
      </c>
    </row>
    <row r="301" spans="1:7" ht="21.75" customHeight="1" x14ac:dyDescent="0.2">
      <c r="A301" s="49" t="s">
        <v>143</v>
      </c>
      <c r="B301" s="24">
        <v>1600</v>
      </c>
      <c r="C301" s="24">
        <v>1600</v>
      </c>
      <c r="D301" s="24">
        <v>0</v>
      </c>
      <c r="E301" s="48">
        <v>0</v>
      </c>
      <c r="F301" s="48">
        <f t="shared" si="70"/>
        <v>1600</v>
      </c>
      <c r="G301" s="48">
        <v>0</v>
      </c>
    </row>
    <row r="302" spans="1:7" ht="21.75" customHeight="1" x14ac:dyDescent="0.2">
      <c r="A302" s="49" t="s">
        <v>144</v>
      </c>
      <c r="B302" s="24">
        <v>1600</v>
      </c>
      <c r="C302" s="24">
        <v>1600</v>
      </c>
      <c r="D302" s="24">
        <v>0</v>
      </c>
      <c r="E302" s="48">
        <v>0</v>
      </c>
      <c r="F302" s="48">
        <f t="shared" si="70"/>
        <v>1600</v>
      </c>
      <c r="G302" s="48">
        <v>0</v>
      </c>
    </row>
    <row r="303" spans="1:7" ht="21.75" customHeight="1" x14ac:dyDescent="0.2">
      <c r="A303" s="49" t="s">
        <v>158</v>
      </c>
      <c r="B303" s="24">
        <v>0</v>
      </c>
      <c r="C303" s="24">
        <v>0</v>
      </c>
      <c r="D303" s="24">
        <v>0</v>
      </c>
      <c r="E303" s="48">
        <v>0</v>
      </c>
      <c r="F303" s="48">
        <f t="shared" si="70"/>
        <v>0</v>
      </c>
      <c r="G303" s="48">
        <v>2000</v>
      </c>
    </row>
    <row r="304" spans="1:7" ht="21.75" customHeight="1" x14ac:dyDescent="0.2">
      <c r="A304" s="49" t="s">
        <v>159</v>
      </c>
      <c r="B304" s="24">
        <v>0</v>
      </c>
      <c r="C304" s="24">
        <v>0</v>
      </c>
      <c r="D304" s="24">
        <v>0</v>
      </c>
      <c r="E304" s="48">
        <v>0</v>
      </c>
      <c r="F304" s="48">
        <f t="shared" si="70"/>
        <v>0</v>
      </c>
      <c r="G304" s="48">
        <v>2500</v>
      </c>
    </row>
    <row r="305" spans="1:7" ht="36.75" customHeight="1" x14ac:dyDescent="0.2">
      <c r="A305" s="49" t="s">
        <v>80</v>
      </c>
      <c r="B305" s="24">
        <v>5000</v>
      </c>
      <c r="C305" s="24">
        <v>5000</v>
      </c>
      <c r="D305" s="24">
        <v>0</v>
      </c>
      <c r="E305" s="48">
        <v>0</v>
      </c>
      <c r="F305" s="48">
        <f t="shared" si="70"/>
        <v>5000</v>
      </c>
      <c r="G305" s="48">
        <v>0</v>
      </c>
    </row>
    <row r="306" spans="1:7" ht="21.75" customHeight="1" x14ac:dyDescent="0.2">
      <c r="A306" s="49" t="s">
        <v>81</v>
      </c>
      <c r="B306" s="24">
        <v>1080</v>
      </c>
      <c r="C306" s="24">
        <v>1080</v>
      </c>
      <c r="D306" s="24">
        <v>225.8</v>
      </c>
      <c r="E306" s="48">
        <v>1000</v>
      </c>
      <c r="F306" s="48">
        <f t="shared" si="70"/>
        <v>80</v>
      </c>
      <c r="G306" s="48">
        <v>1000</v>
      </c>
    </row>
    <row r="307" spans="1:7" ht="34.5" customHeight="1" x14ac:dyDescent="0.2">
      <c r="A307" s="49" t="s">
        <v>82</v>
      </c>
      <c r="B307" s="24">
        <v>2200</v>
      </c>
      <c r="C307" s="24">
        <v>2200</v>
      </c>
      <c r="D307" s="24">
        <v>0</v>
      </c>
      <c r="E307" s="48">
        <v>500</v>
      </c>
      <c r="F307" s="48">
        <f t="shared" si="70"/>
        <v>1700</v>
      </c>
      <c r="G307" s="48">
        <v>500</v>
      </c>
    </row>
    <row r="308" spans="1:7" ht="21.75" customHeight="1" thickBot="1" x14ac:dyDescent="0.25">
      <c r="A308" s="42" t="s">
        <v>118</v>
      </c>
      <c r="B308" s="43">
        <v>5000</v>
      </c>
      <c r="C308" s="43">
        <v>5000</v>
      </c>
      <c r="D308" s="43">
        <v>2798.78</v>
      </c>
      <c r="E308" s="44">
        <v>4000</v>
      </c>
      <c r="F308" s="44">
        <f t="shared" si="70"/>
        <v>1000</v>
      </c>
      <c r="G308" s="44">
        <v>4000</v>
      </c>
    </row>
    <row r="309" spans="1:7" ht="21.75" customHeight="1" thickBot="1" x14ac:dyDescent="0.25">
      <c r="A309" s="34" t="s">
        <v>51</v>
      </c>
      <c r="B309" s="40">
        <f t="shared" ref="B309:G309" si="71">SUM(B299:B308)</f>
        <v>20080</v>
      </c>
      <c r="C309" s="40">
        <f t="shared" si="71"/>
        <v>20080</v>
      </c>
      <c r="D309" s="40">
        <f t="shared" si="71"/>
        <v>3024.5800000000004</v>
      </c>
      <c r="E309" s="41">
        <f t="shared" si="71"/>
        <v>7100</v>
      </c>
      <c r="F309" s="41">
        <f t="shared" si="71"/>
        <v>12980</v>
      </c>
      <c r="G309" s="41">
        <f t="shared" si="71"/>
        <v>11600</v>
      </c>
    </row>
    <row r="310" spans="1:7" ht="21.75" customHeight="1" thickBot="1" x14ac:dyDescent="0.25">
      <c r="A310" s="11"/>
      <c r="B310" s="11"/>
      <c r="C310" s="11"/>
      <c r="D310" s="11"/>
      <c r="E310" s="11"/>
      <c r="F310" s="11"/>
      <c r="G310" s="11"/>
    </row>
    <row r="311" spans="1:7" ht="21.75" customHeight="1" thickBot="1" x14ac:dyDescent="0.3">
      <c r="A311" s="32" t="s">
        <v>83</v>
      </c>
      <c r="B311" s="33">
        <f t="shared" ref="B311:G311" si="72">B285+B289+B294+B309</f>
        <v>216780</v>
      </c>
      <c r="C311" s="33">
        <f t="shared" si="72"/>
        <v>264680</v>
      </c>
      <c r="D311" s="33">
        <f t="shared" si="72"/>
        <v>3024.5800000000004</v>
      </c>
      <c r="E311" s="33">
        <f t="shared" si="72"/>
        <v>345100</v>
      </c>
      <c r="F311" s="33">
        <f t="shared" si="72"/>
        <v>-80420</v>
      </c>
      <c r="G311" s="33">
        <f t="shared" si="72"/>
        <v>292000</v>
      </c>
    </row>
    <row r="312" spans="1:7" ht="21.75" customHeight="1" thickBot="1" x14ac:dyDescent="0.25">
      <c r="E312" s="11"/>
      <c r="F312" s="11"/>
      <c r="G312" s="11"/>
    </row>
    <row r="313" spans="1:7" ht="21.75" customHeight="1" thickBot="1" x14ac:dyDescent="0.3">
      <c r="A313" s="116" t="s">
        <v>106</v>
      </c>
      <c r="B313" s="111"/>
      <c r="C313" s="111"/>
      <c r="D313" s="111"/>
      <c r="E313" s="111"/>
      <c r="F313" s="111"/>
      <c r="G313" s="112"/>
    </row>
    <row r="314" spans="1:7" ht="21.75" customHeight="1" thickBot="1" x14ac:dyDescent="0.25"/>
    <row r="315" spans="1:7" ht="21.75" customHeight="1" thickBot="1" x14ac:dyDescent="0.25">
      <c r="A315" s="113" t="s">
        <v>84</v>
      </c>
      <c r="B315" s="114"/>
      <c r="C315" s="114"/>
      <c r="D315" s="114"/>
      <c r="E315" s="114"/>
      <c r="F315" s="111"/>
      <c r="G315" s="112"/>
    </row>
    <row r="316" spans="1:7" ht="21.75" customHeight="1" thickBot="1" x14ac:dyDescent="0.25">
      <c r="A316" s="3"/>
      <c r="B316" s="4"/>
      <c r="C316" s="4"/>
      <c r="D316" s="4"/>
      <c r="E316" s="4"/>
      <c r="F316" s="4"/>
      <c r="G316" s="4"/>
    </row>
    <row r="317" spans="1:7" ht="33" customHeight="1" thickBot="1" x14ac:dyDescent="0.3">
      <c r="A317" s="34"/>
      <c r="B317" s="104" t="s">
        <v>146</v>
      </c>
      <c r="C317" s="104" t="s">
        <v>147</v>
      </c>
      <c r="D317" s="104" t="s">
        <v>148</v>
      </c>
      <c r="E317" s="104" t="s">
        <v>149</v>
      </c>
      <c r="F317" s="104" t="s">
        <v>128</v>
      </c>
      <c r="G317" s="104" t="s">
        <v>152</v>
      </c>
    </row>
    <row r="318" spans="1:7" ht="21.75" customHeight="1" x14ac:dyDescent="0.2">
      <c r="A318" s="35" t="s">
        <v>85</v>
      </c>
      <c r="B318" s="36">
        <v>12000</v>
      </c>
      <c r="C318" s="36">
        <v>12000</v>
      </c>
      <c r="D318" s="36">
        <v>1889.06</v>
      </c>
      <c r="E318" s="37">
        <v>7000</v>
      </c>
      <c r="F318" s="37">
        <f>C318-E318</f>
        <v>5000</v>
      </c>
      <c r="G318" s="37">
        <v>3500</v>
      </c>
    </row>
    <row r="319" spans="1:7" ht="21.75" customHeight="1" x14ac:dyDescent="0.2">
      <c r="A319" s="49" t="s">
        <v>86</v>
      </c>
      <c r="B319" s="24">
        <v>2000</v>
      </c>
      <c r="C319" s="24">
        <v>2000</v>
      </c>
      <c r="D319" s="24">
        <v>104.86</v>
      </c>
      <c r="E319" s="48">
        <v>2000</v>
      </c>
      <c r="F319" s="48">
        <f>C319-E319</f>
        <v>0</v>
      </c>
      <c r="G319" s="48">
        <v>2000</v>
      </c>
    </row>
    <row r="320" spans="1:7" ht="21.75" customHeight="1" x14ac:dyDescent="0.2">
      <c r="A320" s="49" t="s">
        <v>11</v>
      </c>
      <c r="B320" s="24">
        <v>1000</v>
      </c>
      <c r="C320" s="24">
        <v>1000</v>
      </c>
      <c r="D320" s="24">
        <v>0</v>
      </c>
      <c r="E320" s="48">
        <v>300</v>
      </c>
      <c r="F320" s="48">
        <f>C320-E320</f>
        <v>700</v>
      </c>
      <c r="G320" s="48">
        <v>0</v>
      </c>
    </row>
    <row r="321" spans="1:7" ht="21.75" customHeight="1" x14ac:dyDescent="0.2">
      <c r="A321" s="49" t="s">
        <v>87</v>
      </c>
      <c r="B321" s="24">
        <v>4000</v>
      </c>
      <c r="C321" s="24">
        <v>4000</v>
      </c>
      <c r="D321" s="24">
        <v>3477</v>
      </c>
      <c r="E321" s="48">
        <v>4000</v>
      </c>
      <c r="F321" s="48">
        <f>C321-E321</f>
        <v>0</v>
      </c>
      <c r="G321" s="48">
        <v>3477</v>
      </c>
    </row>
    <row r="322" spans="1:7" ht="21.75" customHeight="1" thickBot="1" x14ac:dyDescent="0.25">
      <c r="A322" s="49" t="s">
        <v>45</v>
      </c>
      <c r="B322" s="24">
        <v>4000</v>
      </c>
      <c r="C322" s="24">
        <v>4000</v>
      </c>
      <c r="D322" s="24">
        <v>0</v>
      </c>
      <c r="E322" s="48">
        <v>2500</v>
      </c>
      <c r="F322" s="48">
        <f>C322-E322</f>
        <v>1500</v>
      </c>
      <c r="G322" s="48">
        <v>0</v>
      </c>
    </row>
    <row r="323" spans="1:7" ht="21.75" customHeight="1" thickBot="1" x14ac:dyDescent="0.25">
      <c r="A323" s="34" t="s">
        <v>51</v>
      </c>
      <c r="B323" s="40">
        <f t="shared" ref="B323:G323" si="73">SUM(B318:B322)</f>
        <v>23000</v>
      </c>
      <c r="C323" s="40">
        <f t="shared" si="73"/>
        <v>23000</v>
      </c>
      <c r="D323" s="40">
        <f t="shared" si="73"/>
        <v>5470.92</v>
      </c>
      <c r="E323" s="41">
        <f t="shared" si="73"/>
        <v>15800</v>
      </c>
      <c r="F323" s="41">
        <f t="shared" si="73"/>
        <v>7200</v>
      </c>
      <c r="G323" s="41">
        <f t="shared" si="73"/>
        <v>8977</v>
      </c>
    </row>
    <row r="324" spans="1:7" ht="21.75" customHeight="1" thickBot="1" x14ac:dyDescent="0.25">
      <c r="A324" s="3"/>
      <c r="B324" s="5"/>
      <c r="C324" s="5"/>
      <c r="D324" s="5"/>
      <c r="E324" s="5"/>
      <c r="F324" s="5"/>
      <c r="G324" s="5"/>
    </row>
    <row r="325" spans="1:7" ht="21.75" customHeight="1" thickBot="1" x14ac:dyDescent="0.3">
      <c r="A325" s="32" t="s">
        <v>83</v>
      </c>
      <c r="B325" s="33">
        <f t="shared" ref="B325:G325" si="74">B323</f>
        <v>23000</v>
      </c>
      <c r="C325" s="33">
        <f t="shared" si="74"/>
        <v>23000</v>
      </c>
      <c r="D325" s="33">
        <f t="shared" si="74"/>
        <v>5470.92</v>
      </c>
      <c r="E325" s="33">
        <f t="shared" si="74"/>
        <v>15800</v>
      </c>
      <c r="F325" s="33">
        <f t="shared" si="74"/>
        <v>7200</v>
      </c>
      <c r="G325" s="33">
        <f t="shared" si="74"/>
        <v>8977</v>
      </c>
    </row>
    <row r="326" spans="1:7" ht="21.75" customHeight="1" thickBot="1" x14ac:dyDescent="0.25">
      <c r="E326" s="11"/>
      <c r="F326" s="11"/>
      <c r="G326" s="11"/>
    </row>
    <row r="327" spans="1:7" ht="21.75" customHeight="1" thickBot="1" x14ac:dyDescent="0.25">
      <c r="A327" s="113" t="s">
        <v>88</v>
      </c>
      <c r="B327" s="114"/>
      <c r="C327" s="115"/>
      <c r="D327" s="115"/>
      <c r="E327" s="115"/>
      <c r="F327" s="111"/>
      <c r="G327" s="112"/>
    </row>
    <row r="328" spans="1:7" ht="21.75" customHeight="1" thickBot="1" x14ac:dyDescent="0.25">
      <c r="A328" s="3"/>
      <c r="B328" s="4"/>
      <c r="C328" s="4"/>
      <c r="D328" s="4"/>
      <c r="E328" s="4"/>
      <c r="F328" s="4"/>
      <c r="G328" s="4"/>
    </row>
    <row r="329" spans="1:7" ht="31.15" customHeight="1" thickBot="1" x14ac:dyDescent="0.3">
      <c r="A329" s="34"/>
      <c r="B329" s="104" t="s">
        <v>146</v>
      </c>
      <c r="C329" s="104" t="s">
        <v>147</v>
      </c>
      <c r="D329" s="104" t="s">
        <v>148</v>
      </c>
      <c r="E329" s="104" t="s">
        <v>149</v>
      </c>
      <c r="F329" s="104" t="s">
        <v>128</v>
      </c>
      <c r="G329" s="104" t="s">
        <v>152</v>
      </c>
    </row>
    <row r="330" spans="1:7" ht="21.75" customHeight="1" x14ac:dyDescent="0.2">
      <c r="A330" s="35" t="s">
        <v>89</v>
      </c>
      <c r="B330" s="36">
        <v>2200</v>
      </c>
      <c r="C330" s="36">
        <v>2200</v>
      </c>
      <c r="D330" s="36">
        <v>0</v>
      </c>
      <c r="E330" s="37">
        <v>0</v>
      </c>
      <c r="F330" s="37">
        <f t="shared" ref="F330:F337" si="75">C330-E330</f>
        <v>2200</v>
      </c>
      <c r="G330" s="37">
        <v>0</v>
      </c>
    </row>
    <row r="331" spans="1:7" ht="21.75" customHeight="1" x14ac:dyDescent="0.2">
      <c r="A331" s="49" t="s">
        <v>90</v>
      </c>
      <c r="B331" s="24">
        <v>0</v>
      </c>
      <c r="C331" s="24">
        <v>0</v>
      </c>
      <c r="D331" s="24">
        <v>191.1</v>
      </c>
      <c r="E331" s="48">
        <v>109.2</v>
      </c>
      <c r="F331" s="48">
        <f t="shared" si="75"/>
        <v>-109.2</v>
      </c>
      <c r="G331" s="48">
        <v>250</v>
      </c>
    </row>
    <row r="332" spans="1:7" ht="21.75" customHeight="1" x14ac:dyDescent="0.2">
      <c r="A332" s="49" t="s">
        <v>91</v>
      </c>
      <c r="B332" s="24">
        <v>0</v>
      </c>
      <c r="C332" s="24">
        <v>0</v>
      </c>
      <c r="D332" s="24">
        <v>463.37</v>
      </c>
      <c r="E332" s="48">
        <v>463.37</v>
      </c>
      <c r="F332" s="48">
        <f t="shared" si="75"/>
        <v>-463.37</v>
      </c>
      <c r="G332" s="48">
        <v>463.37</v>
      </c>
    </row>
    <row r="333" spans="1:7" ht="21.75" customHeight="1" x14ac:dyDescent="0.2">
      <c r="A333" s="49" t="s">
        <v>92</v>
      </c>
      <c r="B333" s="24">
        <v>2400</v>
      </c>
      <c r="C333" s="24">
        <v>2400</v>
      </c>
      <c r="D333" s="24">
        <v>0</v>
      </c>
      <c r="E333" s="48">
        <v>1000</v>
      </c>
      <c r="F333" s="48">
        <f t="shared" si="75"/>
        <v>1400</v>
      </c>
      <c r="G333" s="48">
        <v>1000</v>
      </c>
    </row>
    <row r="334" spans="1:7" ht="21.75" customHeight="1" x14ac:dyDescent="0.2">
      <c r="A334" s="49" t="s">
        <v>93</v>
      </c>
      <c r="B334" s="24">
        <v>600</v>
      </c>
      <c r="C334" s="24">
        <v>600</v>
      </c>
      <c r="D334" s="24">
        <v>0</v>
      </c>
      <c r="E334" s="48">
        <v>1400</v>
      </c>
      <c r="F334" s="48">
        <f t="shared" si="75"/>
        <v>-800</v>
      </c>
      <c r="G334" s="48">
        <v>1400</v>
      </c>
    </row>
    <row r="335" spans="1:7" ht="21.75" customHeight="1" x14ac:dyDescent="0.2">
      <c r="A335" s="49" t="s">
        <v>94</v>
      </c>
      <c r="B335" s="24">
        <v>700</v>
      </c>
      <c r="C335" s="24">
        <v>700</v>
      </c>
      <c r="D335" s="24">
        <v>0</v>
      </c>
      <c r="E335" s="48">
        <v>0</v>
      </c>
      <c r="F335" s="48">
        <f t="shared" si="75"/>
        <v>700</v>
      </c>
      <c r="G335" s="48">
        <v>0</v>
      </c>
    </row>
    <row r="336" spans="1:7" ht="21.75" customHeight="1" x14ac:dyDescent="0.2">
      <c r="A336" s="38" t="s">
        <v>95</v>
      </c>
      <c r="B336" s="22">
        <v>0</v>
      </c>
      <c r="C336" s="22">
        <v>0</v>
      </c>
      <c r="D336" s="22">
        <v>0</v>
      </c>
      <c r="E336" s="39">
        <v>133</v>
      </c>
      <c r="F336" s="48">
        <f t="shared" si="75"/>
        <v>-133</v>
      </c>
      <c r="G336" s="39">
        <v>133</v>
      </c>
    </row>
    <row r="337" spans="1:7" ht="21.75" customHeight="1" thickBot="1" x14ac:dyDescent="0.25">
      <c r="A337" s="42" t="s">
        <v>96</v>
      </c>
      <c r="B337" s="43">
        <v>700</v>
      </c>
      <c r="C337" s="43">
        <v>700</v>
      </c>
      <c r="D337" s="43">
        <v>0</v>
      </c>
      <c r="E337" s="44">
        <v>0</v>
      </c>
      <c r="F337" s="44">
        <f t="shared" si="75"/>
        <v>700</v>
      </c>
      <c r="G337" s="44">
        <v>0</v>
      </c>
    </row>
    <row r="338" spans="1:7" ht="21.75" customHeight="1" thickBot="1" x14ac:dyDescent="0.25">
      <c r="A338" s="34" t="s">
        <v>51</v>
      </c>
      <c r="B338" s="40">
        <f t="shared" ref="B338:G338" si="76">SUM(B330:B337)</f>
        <v>6600</v>
      </c>
      <c r="C338" s="40">
        <f t="shared" si="76"/>
        <v>6600</v>
      </c>
      <c r="D338" s="40">
        <f t="shared" si="76"/>
        <v>654.47</v>
      </c>
      <c r="E338" s="41">
        <f t="shared" si="76"/>
        <v>3105.57</v>
      </c>
      <c r="F338" s="41">
        <f t="shared" si="76"/>
        <v>3494.4300000000003</v>
      </c>
      <c r="G338" s="41">
        <f t="shared" si="76"/>
        <v>3246.37</v>
      </c>
    </row>
    <row r="339" spans="1:7" ht="21.75" customHeight="1" thickBot="1" x14ac:dyDescent="0.25">
      <c r="A339" s="3"/>
      <c r="B339" s="5"/>
      <c r="C339" s="5"/>
      <c r="D339" s="5"/>
      <c r="E339" s="5"/>
      <c r="F339" s="5"/>
      <c r="G339" s="5"/>
    </row>
    <row r="340" spans="1:7" ht="21.75" customHeight="1" thickBot="1" x14ac:dyDescent="0.25">
      <c r="A340" s="113" t="s">
        <v>97</v>
      </c>
      <c r="B340" s="114"/>
      <c r="C340" s="115"/>
      <c r="D340" s="115"/>
      <c r="E340" s="115"/>
      <c r="F340" s="111"/>
      <c r="G340" s="112"/>
    </row>
    <row r="341" spans="1:7" ht="21.75" customHeight="1" thickBot="1" x14ac:dyDescent="0.25">
      <c r="A341" s="3"/>
      <c r="B341" s="4"/>
      <c r="C341" s="4"/>
      <c r="D341" s="4"/>
      <c r="E341" s="4"/>
      <c r="F341" s="4"/>
      <c r="G341" s="4"/>
    </row>
    <row r="342" spans="1:7" ht="32.450000000000003" customHeight="1" thickBot="1" x14ac:dyDescent="0.3">
      <c r="A342" s="34"/>
      <c r="B342" s="104" t="s">
        <v>146</v>
      </c>
      <c r="C342" s="104" t="s">
        <v>147</v>
      </c>
      <c r="D342" s="104" t="s">
        <v>148</v>
      </c>
      <c r="E342" s="104" t="s">
        <v>149</v>
      </c>
      <c r="F342" s="104" t="s">
        <v>128</v>
      </c>
      <c r="G342" s="104" t="s">
        <v>152</v>
      </c>
    </row>
    <row r="343" spans="1:7" ht="21.75" customHeight="1" thickBot="1" x14ac:dyDescent="0.25">
      <c r="A343" s="35" t="s">
        <v>98</v>
      </c>
      <c r="B343" s="36">
        <v>4000</v>
      </c>
      <c r="C343" s="36">
        <v>4000</v>
      </c>
      <c r="D343" s="36">
        <v>4791.6000000000004</v>
      </c>
      <c r="E343" s="37">
        <v>4791.6000000000004</v>
      </c>
      <c r="F343" s="37">
        <f>C343-E343</f>
        <v>-791.60000000000036</v>
      </c>
      <c r="G343" s="37">
        <v>4791.6000000000004</v>
      </c>
    </row>
    <row r="344" spans="1:7" ht="21.75" customHeight="1" thickBot="1" x14ac:dyDescent="0.25">
      <c r="A344" s="34" t="s">
        <v>51</v>
      </c>
      <c r="B344" s="40">
        <f t="shared" ref="B344:G344" si="77">SUM(B343:B343)</f>
        <v>4000</v>
      </c>
      <c r="C344" s="40">
        <f t="shared" si="77"/>
        <v>4000</v>
      </c>
      <c r="D344" s="40">
        <f t="shared" si="77"/>
        <v>4791.6000000000004</v>
      </c>
      <c r="E344" s="41">
        <f t="shared" si="77"/>
        <v>4791.6000000000004</v>
      </c>
      <c r="F344" s="41">
        <f t="shared" si="77"/>
        <v>-791.60000000000036</v>
      </c>
      <c r="G344" s="41">
        <f t="shared" si="77"/>
        <v>4791.6000000000004</v>
      </c>
    </row>
    <row r="345" spans="1:7" ht="21.75" customHeight="1" thickBot="1" x14ac:dyDescent="0.25">
      <c r="A345" s="3"/>
      <c r="B345" s="5"/>
      <c r="C345" s="5"/>
      <c r="D345" s="5"/>
      <c r="E345" s="5"/>
      <c r="F345" s="5"/>
      <c r="G345" s="5"/>
    </row>
    <row r="346" spans="1:7" ht="21.75" customHeight="1" thickBot="1" x14ac:dyDescent="0.25">
      <c r="A346" s="113" t="s">
        <v>99</v>
      </c>
      <c r="B346" s="114"/>
      <c r="C346" s="115"/>
      <c r="D346" s="115"/>
      <c r="E346" s="115"/>
      <c r="F346" s="111"/>
      <c r="G346" s="112"/>
    </row>
    <row r="347" spans="1:7" ht="21.75" customHeight="1" thickBot="1" x14ac:dyDescent="0.25">
      <c r="A347" s="3"/>
      <c r="B347" s="4"/>
      <c r="C347" s="4"/>
      <c r="D347" s="4"/>
      <c r="E347" s="4"/>
      <c r="F347" s="4"/>
      <c r="G347" s="4"/>
    </row>
    <row r="348" spans="1:7" ht="32.450000000000003" customHeight="1" thickBot="1" x14ac:dyDescent="0.3">
      <c r="A348" s="34"/>
      <c r="B348" s="104" t="s">
        <v>146</v>
      </c>
      <c r="C348" s="104" t="s">
        <v>147</v>
      </c>
      <c r="D348" s="104" t="s">
        <v>148</v>
      </c>
      <c r="E348" s="104" t="s">
        <v>149</v>
      </c>
      <c r="F348" s="104" t="s">
        <v>128</v>
      </c>
      <c r="G348" s="104" t="s">
        <v>152</v>
      </c>
    </row>
    <row r="349" spans="1:7" ht="21.75" customHeight="1" x14ac:dyDescent="0.2">
      <c r="A349" s="35" t="s">
        <v>100</v>
      </c>
      <c r="B349" s="36">
        <v>64200</v>
      </c>
      <c r="C349" s="36">
        <v>64200</v>
      </c>
      <c r="D349" s="36">
        <v>37001.089999999997</v>
      </c>
      <c r="E349" s="37">
        <v>64200</v>
      </c>
      <c r="F349" s="37">
        <f t="shared" ref="F349:F358" si="78">C349-E349</f>
        <v>0</v>
      </c>
      <c r="G349" s="37">
        <v>64200</v>
      </c>
    </row>
    <row r="350" spans="1:7" ht="21.75" customHeight="1" x14ac:dyDescent="0.2">
      <c r="A350" s="49" t="s">
        <v>13</v>
      </c>
      <c r="B350" s="24">
        <v>2050</v>
      </c>
      <c r="C350" s="24">
        <v>2050</v>
      </c>
      <c r="D350" s="24">
        <v>240.34</v>
      </c>
      <c r="E350" s="48">
        <v>2050</v>
      </c>
      <c r="F350" s="48">
        <f t="shared" si="78"/>
        <v>0</v>
      </c>
      <c r="G350" s="48">
        <v>1200</v>
      </c>
    </row>
    <row r="351" spans="1:7" ht="21.75" customHeight="1" x14ac:dyDescent="0.2">
      <c r="A351" s="49" t="s">
        <v>101</v>
      </c>
      <c r="B351" s="24">
        <v>10000</v>
      </c>
      <c r="C351" s="24">
        <v>10000</v>
      </c>
      <c r="D351" s="24">
        <v>4731.1000000000004</v>
      </c>
      <c r="E351" s="48">
        <v>10000</v>
      </c>
      <c r="F351" s="48">
        <f t="shared" si="78"/>
        <v>0</v>
      </c>
      <c r="G351" s="48">
        <v>7000</v>
      </c>
    </row>
    <row r="352" spans="1:7" ht="21.75" customHeight="1" x14ac:dyDescent="0.2">
      <c r="A352" s="49" t="s">
        <v>14</v>
      </c>
      <c r="B352" s="24">
        <v>1600</v>
      </c>
      <c r="C352" s="24">
        <v>1600</v>
      </c>
      <c r="D352" s="24">
        <v>692.1</v>
      </c>
      <c r="E352" s="48">
        <v>1500</v>
      </c>
      <c r="F352" s="48">
        <f t="shared" si="78"/>
        <v>100</v>
      </c>
      <c r="G352" s="48">
        <v>1700</v>
      </c>
    </row>
    <row r="353" spans="1:7" ht="21.75" customHeight="1" x14ac:dyDescent="0.2">
      <c r="A353" s="49" t="s">
        <v>15</v>
      </c>
      <c r="B353" s="24">
        <v>2500</v>
      </c>
      <c r="C353" s="24">
        <v>2500</v>
      </c>
      <c r="D353" s="24">
        <v>2723.72</v>
      </c>
      <c r="E353" s="48">
        <v>3000</v>
      </c>
      <c r="F353" s="48">
        <f t="shared" si="78"/>
        <v>-500</v>
      </c>
      <c r="G353" s="48">
        <v>3600</v>
      </c>
    </row>
    <row r="354" spans="1:7" ht="21.75" customHeight="1" x14ac:dyDescent="0.2">
      <c r="A354" s="49" t="s">
        <v>102</v>
      </c>
      <c r="B354" s="24">
        <v>11500</v>
      </c>
      <c r="C354" s="24">
        <v>11500</v>
      </c>
      <c r="D354" s="24">
        <v>4912.83</v>
      </c>
      <c r="E354" s="48">
        <v>11000</v>
      </c>
      <c r="F354" s="48">
        <f t="shared" si="78"/>
        <v>500</v>
      </c>
      <c r="G354" s="48">
        <v>8500</v>
      </c>
    </row>
    <row r="355" spans="1:7" ht="21.75" customHeight="1" x14ac:dyDescent="0.2">
      <c r="A355" s="38" t="s">
        <v>16</v>
      </c>
      <c r="B355" s="22">
        <v>741.03</v>
      </c>
      <c r="C355" s="22">
        <v>761.03</v>
      </c>
      <c r="D355" s="22">
        <v>83.69</v>
      </c>
      <c r="E355" s="39">
        <v>250</v>
      </c>
      <c r="F355" s="48">
        <f t="shared" si="78"/>
        <v>511.03</v>
      </c>
      <c r="G355" s="39">
        <v>250</v>
      </c>
    </row>
    <row r="356" spans="1:7" ht="21.75" customHeight="1" x14ac:dyDescent="0.2">
      <c r="A356" s="53" t="s">
        <v>103</v>
      </c>
      <c r="B356" s="22">
        <v>4500</v>
      </c>
      <c r="C356" s="22">
        <v>4500</v>
      </c>
      <c r="D356" s="22">
        <v>3092.98</v>
      </c>
      <c r="E356" s="22">
        <v>4500</v>
      </c>
      <c r="F356" s="48">
        <f t="shared" si="78"/>
        <v>0</v>
      </c>
      <c r="G356" s="22">
        <v>4500</v>
      </c>
    </row>
    <row r="357" spans="1:7" ht="21.75" customHeight="1" x14ac:dyDescent="0.2">
      <c r="A357" s="53" t="s">
        <v>17</v>
      </c>
      <c r="B357" s="22">
        <v>4000</v>
      </c>
      <c r="C357" s="22">
        <v>4000</v>
      </c>
      <c r="D357" s="22">
        <v>1688.84</v>
      </c>
      <c r="E357" s="22">
        <f>414.5+310.89+622.81+340.64</f>
        <v>1688.8399999999997</v>
      </c>
      <c r="F357" s="48">
        <f t="shared" si="78"/>
        <v>2311.1600000000003</v>
      </c>
      <c r="G357" s="22">
        <f>414.5+310.89+622.81+340.64</f>
        <v>1688.8399999999997</v>
      </c>
    </row>
    <row r="358" spans="1:7" ht="21.75" customHeight="1" thickBot="1" x14ac:dyDescent="0.25">
      <c r="A358" s="53" t="s">
        <v>104</v>
      </c>
      <c r="B358" s="22">
        <v>600</v>
      </c>
      <c r="C358" s="22">
        <v>600</v>
      </c>
      <c r="D358" s="22">
        <v>154.65</v>
      </c>
      <c r="E358" s="22">
        <v>600</v>
      </c>
      <c r="F358" s="22">
        <f t="shared" si="78"/>
        <v>0</v>
      </c>
      <c r="G358" s="22">
        <v>600</v>
      </c>
    </row>
    <row r="359" spans="1:7" ht="21.75" customHeight="1" thickBot="1" x14ac:dyDescent="0.25">
      <c r="A359" s="34" t="s">
        <v>51</v>
      </c>
      <c r="B359" s="40">
        <f t="shared" ref="B359:G359" si="79">SUM(B349:B358)</f>
        <v>101691.03</v>
      </c>
      <c r="C359" s="40">
        <f t="shared" si="79"/>
        <v>101711.03</v>
      </c>
      <c r="D359" s="40">
        <f t="shared" si="79"/>
        <v>55321.34</v>
      </c>
      <c r="E359" s="41">
        <f t="shared" si="79"/>
        <v>98788.84</v>
      </c>
      <c r="F359" s="41">
        <f t="shared" si="79"/>
        <v>2922.1900000000005</v>
      </c>
      <c r="G359" s="41">
        <f t="shared" si="79"/>
        <v>93238.84</v>
      </c>
    </row>
    <row r="360" spans="1:7" ht="21.75" customHeight="1" thickBot="1" x14ac:dyDescent="0.25">
      <c r="A360" s="3"/>
      <c r="B360" s="5"/>
      <c r="C360" s="5"/>
      <c r="D360" s="5"/>
      <c r="E360" s="5"/>
      <c r="F360" s="5"/>
      <c r="G360" s="5"/>
    </row>
    <row r="361" spans="1:7" ht="21.75" customHeight="1" thickBot="1" x14ac:dyDescent="0.3">
      <c r="A361" s="32" t="s">
        <v>83</v>
      </c>
      <c r="B361" s="33">
        <f t="shared" ref="B361:G361" si="80">B338+B344+B359</f>
        <v>112291.03</v>
      </c>
      <c r="C361" s="33">
        <f t="shared" si="80"/>
        <v>112311.03</v>
      </c>
      <c r="D361" s="33">
        <f t="shared" si="80"/>
        <v>60767.409999999996</v>
      </c>
      <c r="E361" s="33">
        <f t="shared" si="80"/>
        <v>106686.01</v>
      </c>
      <c r="F361" s="33">
        <f t="shared" si="80"/>
        <v>5625.02</v>
      </c>
      <c r="G361" s="33">
        <f t="shared" si="80"/>
        <v>101276.81</v>
      </c>
    </row>
    <row r="362" spans="1:7" ht="21.75" customHeight="1" thickBot="1" x14ac:dyDescent="0.25"/>
    <row r="363" spans="1:7" ht="21.75" customHeight="1" thickBot="1" x14ac:dyDescent="0.3">
      <c r="A363" s="32" t="s">
        <v>127</v>
      </c>
      <c r="B363" s="33">
        <f t="shared" ref="B363:F363" si="81">B55+B273+B311+B325+B361</f>
        <v>1246253.6300000001</v>
      </c>
      <c r="C363" s="33">
        <f t="shared" si="81"/>
        <v>1246253.6300000001</v>
      </c>
      <c r="D363" s="33">
        <f t="shared" si="81"/>
        <v>611596.29000000015</v>
      </c>
      <c r="E363" s="33">
        <f t="shared" si="81"/>
        <v>1357501.74</v>
      </c>
      <c r="F363" s="33">
        <f t="shared" si="81"/>
        <v>-111248.11</v>
      </c>
      <c r="G363" s="33">
        <f>G55+G273+G311+G325+G361</f>
        <v>1264711.54</v>
      </c>
    </row>
    <row r="364" spans="1:7" ht="21.75" customHeight="1" thickBot="1" x14ac:dyDescent="0.25"/>
    <row r="365" spans="1:7" ht="21.75" customHeight="1" thickBot="1" x14ac:dyDescent="0.25">
      <c r="A365" s="113" t="s">
        <v>113</v>
      </c>
      <c r="B365" s="114"/>
      <c r="C365" s="115"/>
      <c r="D365" s="115"/>
      <c r="E365" s="115"/>
      <c r="F365" s="111"/>
      <c r="G365" s="112"/>
    </row>
    <row r="366" spans="1:7" ht="21.75" customHeight="1" thickBot="1" x14ac:dyDescent="0.25">
      <c r="A366" s="3"/>
      <c r="B366" s="4"/>
      <c r="C366" s="4"/>
      <c r="D366" s="4"/>
      <c r="E366" s="4"/>
      <c r="F366" s="4"/>
      <c r="G366" s="4"/>
    </row>
    <row r="367" spans="1:7" ht="29.45" customHeight="1" thickBot="1" x14ac:dyDescent="0.3">
      <c r="A367" s="34"/>
      <c r="B367" s="104" t="s">
        <v>146</v>
      </c>
      <c r="C367" s="104" t="s">
        <v>147</v>
      </c>
      <c r="D367" s="104" t="s">
        <v>148</v>
      </c>
      <c r="E367" s="104" t="s">
        <v>149</v>
      </c>
      <c r="F367" s="104" t="s">
        <v>128</v>
      </c>
      <c r="G367" s="104" t="s">
        <v>152</v>
      </c>
    </row>
    <row r="368" spans="1:7" ht="21.75" customHeight="1" x14ac:dyDescent="0.2">
      <c r="A368" s="35" t="s">
        <v>108</v>
      </c>
      <c r="B368" s="36">
        <v>22000</v>
      </c>
      <c r="C368" s="36">
        <v>22000</v>
      </c>
      <c r="D368" s="36">
        <v>15200</v>
      </c>
      <c r="E368" s="37">
        <v>14000</v>
      </c>
      <c r="F368" s="37">
        <f t="shared" ref="F368:F381" si="82">C368-E368</f>
        <v>8000</v>
      </c>
      <c r="G368" s="37">
        <v>15200</v>
      </c>
    </row>
    <row r="369" spans="1:8" ht="21.75" customHeight="1" x14ac:dyDescent="0.2">
      <c r="A369" s="49" t="s">
        <v>8</v>
      </c>
      <c r="B369" s="24">
        <v>4500</v>
      </c>
      <c r="C369" s="24">
        <v>4500</v>
      </c>
      <c r="D369" s="24">
        <v>0</v>
      </c>
      <c r="E369" s="48">
        <v>4000</v>
      </c>
      <c r="F369" s="48">
        <f t="shared" si="82"/>
        <v>500</v>
      </c>
      <c r="G369" s="48">
        <v>0</v>
      </c>
      <c r="H369" s="102"/>
    </row>
    <row r="370" spans="1:8" ht="21.75" customHeight="1" x14ac:dyDescent="0.2">
      <c r="A370" s="49" t="s">
        <v>7</v>
      </c>
      <c r="B370" s="24">
        <v>3000</v>
      </c>
      <c r="C370" s="24">
        <v>3000</v>
      </c>
      <c r="D370" s="24">
        <v>0</v>
      </c>
      <c r="E370" s="48">
        <v>0</v>
      </c>
      <c r="F370" s="48">
        <f t="shared" si="82"/>
        <v>3000</v>
      </c>
      <c r="G370" s="48">
        <v>0</v>
      </c>
    </row>
    <row r="371" spans="1:8" ht="21.75" customHeight="1" x14ac:dyDescent="0.2">
      <c r="A371" s="49" t="s">
        <v>161</v>
      </c>
      <c r="B371" s="24">
        <v>25000</v>
      </c>
      <c r="C371" s="24">
        <v>25000</v>
      </c>
      <c r="D371" s="24">
        <v>0</v>
      </c>
      <c r="E371" s="48">
        <v>25000</v>
      </c>
      <c r="F371" s="48">
        <f t="shared" si="82"/>
        <v>0</v>
      </c>
      <c r="G371" s="48">
        <v>22000</v>
      </c>
    </row>
    <row r="372" spans="1:8" ht="21.75" customHeight="1" x14ac:dyDescent="0.2">
      <c r="A372" s="49" t="s">
        <v>109</v>
      </c>
      <c r="B372" s="24">
        <v>171700</v>
      </c>
      <c r="C372" s="24">
        <v>171700</v>
      </c>
      <c r="D372" s="24">
        <v>0</v>
      </c>
      <c r="E372" s="48">
        <v>202700</v>
      </c>
      <c r="F372" s="48">
        <f t="shared" si="82"/>
        <v>-31000</v>
      </c>
      <c r="G372" s="48">
        <v>190400</v>
      </c>
      <c r="H372" s="102"/>
    </row>
    <row r="373" spans="1:8" ht="21.75" customHeight="1" x14ac:dyDescent="0.2">
      <c r="A373" s="38" t="s">
        <v>79</v>
      </c>
      <c r="B373" s="22">
        <v>2000</v>
      </c>
      <c r="C373" s="22">
        <v>2000</v>
      </c>
      <c r="D373" s="22">
        <v>0</v>
      </c>
      <c r="E373" s="39">
        <v>0</v>
      </c>
      <c r="F373" s="48">
        <f t="shared" si="82"/>
        <v>2000</v>
      </c>
      <c r="G373" s="39">
        <v>0</v>
      </c>
    </row>
    <row r="374" spans="1:8" ht="21.75" customHeight="1" x14ac:dyDescent="0.2">
      <c r="A374" s="38" t="s">
        <v>110</v>
      </c>
      <c r="B374" s="22">
        <v>4200</v>
      </c>
      <c r="C374" s="22">
        <v>4200</v>
      </c>
      <c r="D374" s="22">
        <v>0</v>
      </c>
      <c r="E374" s="39">
        <v>1500</v>
      </c>
      <c r="F374" s="48">
        <f t="shared" si="82"/>
        <v>2700</v>
      </c>
      <c r="G374" s="39">
        <v>0</v>
      </c>
    </row>
    <row r="375" spans="1:8" ht="21.75" customHeight="1" x14ac:dyDescent="0.2">
      <c r="A375" s="38" t="s">
        <v>111</v>
      </c>
      <c r="B375" s="22">
        <v>7000</v>
      </c>
      <c r="C375" s="22">
        <v>7000</v>
      </c>
      <c r="D375" s="22">
        <v>0</v>
      </c>
      <c r="E375" s="39">
        <v>2000</v>
      </c>
      <c r="F375" s="48">
        <f t="shared" si="82"/>
        <v>5000</v>
      </c>
      <c r="G375" s="39">
        <v>4200</v>
      </c>
    </row>
    <row r="376" spans="1:8" ht="21.75" customHeight="1" x14ac:dyDescent="0.2">
      <c r="A376" s="38" t="s">
        <v>112</v>
      </c>
      <c r="B376" s="22">
        <v>2300</v>
      </c>
      <c r="C376" s="22">
        <v>2300</v>
      </c>
      <c r="D376" s="22">
        <v>0</v>
      </c>
      <c r="E376" s="39">
        <v>0</v>
      </c>
      <c r="F376" s="48">
        <f t="shared" si="82"/>
        <v>2300</v>
      </c>
      <c r="G376" s="39">
        <v>0</v>
      </c>
    </row>
    <row r="377" spans="1:8" ht="21.75" customHeight="1" x14ac:dyDescent="0.2">
      <c r="A377" s="38" t="s">
        <v>119</v>
      </c>
      <c r="B377" s="22">
        <v>5000</v>
      </c>
      <c r="C377" s="22">
        <v>5000</v>
      </c>
      <c r="D377" s="22">
        <v>0</v>
      </c>
      <c r="E377" s="39">
        <v>0</v>
      </c>
      <c r="F377" s="48">
        <f t="shared" si="82"/>
        <v>5000</v>
      </c>
      <c r="G377" s="39">
        <v>0</v>
      </c>
    </row>
    <row r="378" spans="1:8" ht="21.75" customHeight="1" x14ac:dyDescent="0.2">
      <c r="A378" s="38" t="s">
        <v>154</v>
      </c>
      <c r="B378" s="22">
        <v>0</v>
      </c>
      <c r="C378" s="22">
        <v>0</v>
      </c>
      <c r="D378" s="22">
        <v>0</v>
      </c>
      <c r="E378" s="39">
        <v>0</v>
      </c>
      <c r="F378" s="48">
        <f t="shared" si="82"/>
        <v>0</v>
      </c>
      <c r="G378" s="39">
        <v>9000</v>
      </c>
      <c r="H378" s="102"/>
    </row>
    <row r="379" spans="1:8" ht="21.75" customHeight="1" x14ac:dyDescent="0.2">
      <c r="A379" s="38" t="s">
        <v>155</v>
      </c>
      <c r="B379" s="22">
        <v>0</v>
      </c>
      <c r="C379" s="22">
        <v>0</v>
      </c>
      <c r="D379" s="22">
        <v>0</v>
      </c>
      <c r="E379" s="39">
        <v>0</v>
      </c>
      <c r="F379" s="48">
        <f t="shared" si="82"/>
        <v>0</v>
      </c>
      <c r="G379" s="39">
        <v>3800</v>
      </c>
      <c r="H379" s="102"/>
    </row>
    <row r="380" spans="1:8" ht="21.75" customHeight="1" x14ac:dyDescent="0.2">
      <c r="A380" s="38" t="s">
        <v>160</v>
      </c>
      <c r="B380" s="22">
        <v>0</v>
      </c>
      <c r="C380" s="22">
        <v>0</v>
      </c>
      <c r="D380" s="22">
        <v>0</v>
      </c>
      <c r="E380" s="39">
        <v>0</v>
      </c>
      <c r="F380" s="48">
        <f t="shared" si="82"/>
        <v>0</v>
      </c>
      <c r="G380" s="39">
        <v>4642.6400000000003</v>
      </c>
      <c r="H380" s="102"/>
    </row>
    <row r="381" spans="1:8" ht="21.75" customHeight="1" thickBot="1" x14ac:dyDescent="0.25">
      <c r="A381" s="38" t="s">
        <v>44</v>
      </c>
      <c r="B381" s="22">
        <v>2500</v>
      </c>
      <c r="C381" s="22">
        <v>2500</v>
      </c>
      <c r="D381" s="22">
        <v>0</v>
      </c>
      <c r="E381" s="39">
        <v>0</v>
      </c>
      <c r="F381" s="39">
        <f t="shared" si="82"/>
        <v>2500</v>
      </c>
      <c r="G381" s="39">
        <v>0</v>
      </c>
    </row>
    <row r="382" spans="1:8" ht="21.75" customHeight="1" thickBot="1" x14ac:dyDescent="0.25">
      <c r="A382" s="34" t="s">
        <v>51</v>
      </c>
      <c r="B382" s="40">
        <f t="shared" ref="B382:G382" si="83">SUM(B368:B381)</f>
        <v>249200</v>
      </c>
      <c r="C382" s="40">
        <f t="shared" si="83"/>
        <v>249200</v>
      </c>
      <c r="D382" s="40">
        <f t="shared" si="83"/>
        <v>15200</v>
      </c>
      <c r="E382" s="41">
        <f t="shared" si="83"/>
        <v>249200</v>
      </c>
      <c r="F382" s="41">
        <f t="shared" si="83"/>
        <v>0</v>
      </c>
      <c r="G382" s="41">
        <f t="shared" si="83"/>
        <v>249242.64</v>
      </c>
    </row>
    <row r="383" spans="1:8" ht="21.75" customHeight="1" x14ac:dyDescent="0.2"/>
  </sheetData>
  <mergeCells count="30">
    <mergeCell ref="A1:E1"/>
    <mergeCell ref="A2:E2"/>
    <mergeCell ref="A124:F124"/>
    <mergeCell ref="A29:F29"/>
    <mergeCell ref="A236:G236"/>
    <mergeCell ref="A57:G57"/>
    <mergeCell ref="C111:G111"/>
    <mergeCell ref="A113:G113"/>
    <mergeCell ref="A200:G200"/>
    <mergeCell ref="A202:G202"/>
    <mergeCell ref="A229:G229"/>
    <mergeCell ref="A218:G218"/>
    <mergeCell ref="A59:G59"/>
    <mergeCell ref="A61:G61"/>
    <mergeCell ref="A162:F162"/>
    <mergeCell ref="A135:F135"/>
    <mergeCell ref="B80:G80"/>
    <mergeCell ref="A82:G82"/>
    <mergeCell ref="A365:G365"/>
    <mergeCell ref="A327:G327"/>
    <mergeCell ref="A313:G313"/>
    <mergeCell ref="A315:G315"/>
    <mergeCell ref="A275:G275"/>
    <mergeCell ref="A340:G340"/>
    <mergeCell ref="A346:G346"/>
    <mergeCell ref="A270:G270"/>
    <mergeCell ref="A296:G296"/>
    <mergeCell ref="A245:G245"/>
    <mergeCell ref="A254:G254"/>
    <mergeCell ref="A256:G256"/>
  </mergeCells>
  <phoneticPr fontId="8" type="noConversion"/>
  <pageMargins left="0.25" right="0.25" top="0.75" bottom="0.75" header="0.3" footer="0.3"/>
  <pageSetup paperSize="9" scale="64" orientation="landscape" r:id="rId1"/>
  <headerFooter alignWithMargins="0">
    <oddHeader>&amp;L&amp;D&amp;R&amp;F</oddHeader>
    <oddFooter>&amp;R&amp;P of &amp;N</oddFooter>
  </headerFooter>
  <rowBreaks count="14" manualBreakCount="14">
    <brk id="28" max="16383" man="1"/>
    <brk id="58" max="16383" man="1"/>
    <brk id="81" max="16383" man="1"/>
    <brk id="112" max="16383" man="1"/>
    <brk id="134" max="16383" man="1"/>
    <brk id="161" max="16383" man="1"/>
    <brk id="187" max="16383" man="1"/>
    <brk id="217" max="16383" man="1"/>
    <brk id="244" max="16383" man="1"/>
    <brk id="274" max="16383" man="1"/>
    <brk id="295" max="16383" man="1"/>
    <brk id="326" max="16383" man="1"/>
    <brk id="345" max="16383" man="1"/>
    <brk id="3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European Anti poverty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Sigrid Dahmen</cp:lastModifiedBy>
  <cp:lastPrinted>2015-10-01T14:37:46Z</cp:lastPrinted>
  <dcterms:created xsi:type="dcterms:W3CDTF">2008-07-10T11:46:21Z</dcterms:created>
  <dcterms:modified xsi:type="dcterms:W3CDTF">2015-10-02T06:57:57Z</dcterms:modified>
</cp:coreProperties>
</file>