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APN\8. Statutory\Bodies\Executive Committee\AGENDA &amp; DOCS\2015\"/>
    </mc:Choice>
  </mc:AlternateContent>
  <bookViews>
    <workbookView xWindow="480" yWindow="45" windowWidth="15195" windowHeight="11505"/>
  </bookViews>
  <sheets>
    <sheet name="Overview" sheetId="1" r:id="rId1"/>
  </sheets>
  <definedNames>
    <definedName name="_xlnm.Print_Area" localSheetId="0">Overview!$A$1:$C$373</definedName>
  </definedNames>
  <calcPr calcId="152511"/>
</workbook>
</file>

<file path=xl/calcChain.xml><?xml version="1.0" encoding="utf-8"?>
<calcChain xmlns="http://schemas.openxmlformats.org/spreadsheetml/2006/main">
  <c r="C369" i="1" l="1"/>
  <c r="C349" i="1"/>
  <c r="C45" i="1" l="1"/>
  <c r="B45" i="1"/>
  <c r="C342" i="1" l="1"/>
  <c r="C153" i="1" l="1"/>
  <c r="C152" i="1"/>
  <c r="C351" i="1"/>
  <c r="C350" i="1"/>
  <c r="C346" i="1"/>
  <c r="C345" i="1"/>
  <c r="C359" i="1"/>
  <c r="C24" i="1"/>
  <c r="B24" i="1"/>
  <c r="C295" i="1"/>
  <c r="C18" i="1" l="1"/>
  <c r="C23" i="1"/>
  <c r="B23" i="1"/>
  <c r="C17" i="1"/>
  <c r="B17" i="1"/>
  <c r="C13" i="1"/>
  <c r="B13" i="1"/>
  <c r="C12" i="1"/>
  <c r="B12" i="1"/>
  <c r="C9" i="1"/>
  <c r="B9" i="1"/>
  <c r="C233" i="1"/>
  <c r="B233" i="1"/>
  <c r="C227" i="1"/>
  <c r="B227" i="1"/>
  <c r="C221" i="1"/>
  <c r="B221" i="1"/>
  <c r="C73" i="1"/>
  <c r="B73" i="1"/>
  <c r="C88" i="1" l="1"/>
  <c r="B88" i="1"/>
  <c r="C83" i="1"/>
  <c r="B83" i="1"/>
  <c r="B18" i="1" l="1"/>
  <c r="C373" i="1"/>
  <c r="B373" i="1"/>
  <c r="C300" i="1"/>
  <c r="B300" i="1"/>
  <c r="C279" i="1"/>
  <c r="B279" i="1"/>
  <c r="C173" i="1" l="1"/>
  <c r="B173" i="1"/>
  <c r="C51" i="1" l="1"/>
  <c r="B51" i="1"/>
  <c r="C19" i="1" l="1"/>
  <c r="B19" i="1"/>
  <c r="C10" i="1"/>
  <c r="B10" i="1"/>
  <c r="C352" i="1"/>
  <c r="C26" i="1" s="1"/>
  <c r="B352" i="1"/>
  <c r="B26" i="1" s="1"/>
  <c r="C337" i="1"/>
  <c r="C25" i="1" s="1"/>
  <c r="B337" i="1"/>
  <c r="B25" i="1" s="1"/>
  <c r="C331" i="1"/>
  <c r="C22" i="1" s="1"/>
  <c r="B331" i="1"/>
  <c r="B22" i="1" s="1"/>
  <c r="C314" i="1"/>
  <c r="B314" i="1"/>
  <c r="B316" i="1" s="1"/>
  <c r="C287" i="1"/>
  <c r="C20" i="1" s="1"/>
  <c r="B287" i="1"/>
  <c r="B20" i="1" s="1"/>
  <c r="C283" i="1"/>
  <c r="C16" i="1" s="1"/>
  <c r="B283" i="1"/>
  <c r="B16" i="1" s="1"/>
  <c r="C264" i="1"/>
  <c r="B264" i="1"/>
  <c r="C255" i="1"/>
  <c r="B255" i="1"/>
  <c r="C244" i="1"/>
  <c r="B244" i="1"/>
  <c r="C213" i="1"/>
  <c r="B213" i="1"/>
  <c r="C207" i="1"/>
  <c r="B207" i="1"/>
  <c r="C201" i="1"/>
  <c r="B201" i="1"/>
  <c r="C195" i="1"/>
  <c r="B195" i="1"/>
  <c r="C189" i="1"/>
  <c r="B189" i="1"/>
  <c r="C183" i="1"/>
  <c r="B183" i="1"/>
  <c r="C162" i="1"/>
  <c r="B162" i="1"/>
  <c r="C154" i="1"/>
  <c r="B154" i="1"/>
  <c r="C143" i="1"/>
  <c r="B143" i="1"/>
  <c r="C132" i="1"/>
  <c r="C119" i="1"/>
  <c r="B119" i="1"/>
  <c r="C110" i="1"/>
  <c r="B110" i="1"/>
  <c r="C101" i="1"/>
  <c r="B101" i="1"/>
  <c r="C78" i="1"/>
  <c r="B78" i="1"/>
  <c r="C67" i="1"/>
  <c r="B67" i="1"/>
  <c r="C8" i="1"/>
  <c r="B8" i="1"/>
  <c r="C7" i="1"/>
  <c r="B7" i="1"/>
  <c r="C34" i="1"/>
  <c r="B34" i="1"/>
  <c r="B56" i="1" s="1"/>
  <c r="C56" i="1" l="1"/>
  <c r="C6" i="1"/>
  <c r="C316" i="1"/>
  <c r="C15" i="1"/>
  <c r="C21" i="1"/>
  <c r="C268" i="1"/>
  <c r="B132" i="1"/>
  <c r="B268" i="1" s="1"/>
  <c r="B15" i="1"/>
  <c r="B6" i="1"/>
  <c r="C302" i="1"/>
  <c r="C354" i="1"/>
  <c r="B354" i="1"/>
  <c r="B302" i="1"/>
  <c r="C5" i="1" l="1"/>
  <c r="B5" i="1"/>
  <c r="B21" i="1"/>
  <c r="C11" i="1"/>
  <c r="B14" i="1"/>
  <c r="B11" i="1"/>
  <c r="C14" i="1" l="1"/>
  <c r="B27" i="1"/>
  <c r="C27" i="1" l="1"/>
</calcChain>
</file>

<file path=xl/sharedStrings.xml><?xml version="1.0" encoding="utf-8"?>
<sst xmlns="http://schemas.openxmlformats.org/spreadsheetml/2006/main" count="362" uniqueCount="152">
  <si>
    <t>Name</t>
  </si>
  <si>
    <t>Management</t>
  </si>
  <si>
    <t>Total cost Management</t>
  </si>
  <si>
    <t>Administration</t>
  </si>
  <si>
    <t>Secretarial costs</t>
  </si>
  <si>
    <t>Other staff</t>
  </si>
  <si>
    <t>TOTAL STAFF COST</t>
  </si>
  <si>
    <t>Executive Committee</t>
  </si>
  <si>
    <t>General Assembly</t>
  </si>
  <si>
    <t>PPOV</t>
  </si>
  <si>
    <t>REP</t>
  </si>
  <si>
    <t>Mailings</t>
  </si>
  <si>
    <t>Hire of interpreting booths</t>
  </si>
  <si>
    <t>Photocopies</t>
  </si>
  <si>
    <t>Electricity</t>
  </si>
  <si>
    <t>Cleaning</t>
  </si>
  <si>
    <t>Postage</t>
  </si>
  <si>
    <t>Insurances</t>
  </si>
  <si>
    <t>Hire of rooms</t>
  </si>
  <si>
    <t>Audits</t>
  </si>
  <si>
    <t>SUMMARY PAGE OF THE PROVISIONAL BUDGET IN EURO</t>
  </si>
  <si>
    <t>Heading 1 Staff =</t>
  </si>
  <si>
    <t xml:space="preserve">Administration </t>
  </si>
  <si>
    <t>Accounting</t>
  </si>
  <si>
    <t>Heading 2 Travel</t>
  </si>
  <si>
    <t>Travel</t>
  </si>
  <si>
    <t>Accomodation and subsistence cost</t>
  </si>
  <si>
    <t>Heading 3 Services =</t>
  </si>
  <si>
    <t>Information and dissemination cost</t>
  </si>
  <si>
    <t>Translations costs</t>
  </si>
  <si>
    <t>Specific project evaluation</t>
  </si>
  <si>
    <t>Reproductions and publications</t>
  </si>
  <si>
    <t>Interpretation</t>
  </si>
  <si>
    <t>Other services</t>
  </si>
  <si>
    <t>Heading 4 Administration =</t>
  </si>
  <si>
    <t>Rent of equipment or depreciation of new equipment</t>
  </si>
  <si>
    <t>Other administrative costs</t>
  </si>
  <si>
    <t>ENLARGEMENT</t>
  </si>
  <si>
    <t>Stagiaire (15 days)</t>
  </si>
  <si>
    <t>Total cost Administration</t>
  </si>
  <si>
    <t>Total Secretarial costs</t>
  </si>
  <si>
    <t>GA</t>
  </si>
  <si>
    <t>PPOV 1</t>
  </si>
  <si>
    <t>CB 1</t>
  </si>
  <si>
    <t>Capacity Building</t>
  </si>
  <si>
    <t>NRP/CSR Reports EAPN</t>
  </si>
  <si>
    <t>STAFF</t>
  </si>
  <si>
    <t>BUREAU</t>
  </si>
  <si>
    <t>Bureau 1</t>
  </si>
  <si>
    <t>Subsistence</t>
  </si>
  <si>
    <t>Catering</t>
  </si>
  <si>
    <t>Totals</t>
  </si>
  <si>
    <t>Bureau 2</t>
  </si>
  <si>
    <t>Bureau 3</t>
  </si>
  <si>
    <t>Hire rooms</t>
  </si>
  <si>
    <t>EXECUTIVE COMMITTEE</t>
  </si>
  <si>
    <t>Exco 1</t>
  </si>
  <si>
    <t>Interpretation Equipment</t>
  </si>
  <si>
    <t>ENL</t>
  </si>
  <si>
    <t>EUIS 1</t>
  </si>
  <si>
    <t>TASK FORCES</t>
  </si>
  <si>
    <t>TF 1</t>
  </si>
  <si>
    <t>TF 2</t>
  </si>
  <si>
    <t>TF 3</t>
  </si>
  <si>
    <t>TF 4</t>
  </si>
  <si>
    <t>TF 5</t>
  </si>
  <si>
    <t>TF 6</t>
  </si>
  <si>
    <t>CAPACITY BUILDING</t>
  </si>
  <si>
    <t>REPRESENTATION TRAVELS</t>
  </si>
  <si>
    <t>COORDINATION PEOPLE EXPERIENCING POVERTY</t>
  </si>
  <si>
    <t>TOTAL MEETINGS COST</t>
  </si>
  <si>
    <t>CONTRACTS WITH NATIONAL NETWORKS</t>
  </si>
  <si>
    <t>Translations EAPN</t>
  </si>
  <si>
    <t>Translations</t>
  </si>
  <si>
    <t>EU 2020</t>
  </si>
  <si>
    <t>EXTERNAL EXPERTS</t>
  </si>
  <si>
    <t>Expertise members</t>
  </si>
  <si>
    <t>Consultancy TF/CB/EXCO</t>
  </si>
  <si>
    <t>Campaigns and promotional material</t>
  </si>
  <si>
    <t>Staff Development Days</t>
  </si>
  <si>
    <t>Staff Development of Personal Skills</t>
  </si>
  <si>
    <t>TOTAL EXPERTS COST</t>
  </si>
  <si>
    <t>INFORMATION AND DISSEMINATION</t>
  </si>
  <si>
    <t>Folders/Posters/Campaign material</t>
  </si>
  <si>
    <t>Website/Social Media</t>
  </si>
  <si>
    <t>Subscriptions</t>
  </si>
  <si>
    <t>EQUIPMENT COST/DEPRECIATION</t>
  </si>
  <si>
    <t>Rent Photocopier/Printer</t>
  </si>
  <si>
    <t>Rent Payment System</t>
  </si>
  <si>
    <t>Update Accounting System</t>
  </si>
  <si>
    <t>Purchase Laptops</t>
  </si>
  <si>
    <t>Purchase Desktops</t>
  </si>
  <si>
    <t>Purchase Software</t>
  </si>
  <si>
    <t>Purchase Phone</t>
  </si>
  <si>
    <t>Purchase New Licences</t>
  </si>
  <si>
    <t>AUDITS</t>
  </si>
  <si>
    <t>External Audits</t>
  </si>
  <si>
    <t>GENERAL OFFICE COSTS</t>
  </si>
  <si>
    <t>Rent Office + charges</t>
  </si>
  <si>
    <t>Technical Support</t>
  </si>
  <si>
    <t>Telephone and informatics</t>
  </si>
  <si>
    <t>Office Supplies</t>
  </si>
  <si>
    <t>Bank Charges</t>
  </si>
  <si>
    <t>MEETINGS</t>
  </si>
  <si>
    <t xml:space="preserve">NOTES: </t>
  </si>
  <si>
    <t>Exco 3</t>
  </si>
  <si>
    <t>Members contribution</t>
  </si>
  <si>
    <t>Contracts Networks</t>
  </si>
  <si>
    <t xml:space="preserve">Representation costs </t>
  </si>
  <si>
    <t>Co-funding travels</t>
  </si>
  <si>
    <t>Donations</t>
  </si>
  <si>
    <t>CO-FINANCING</t>
  </si>
  <si>
    <t>Exco 2 (SEE GA + Strategic Congress)</t>
  </si>
  <si>
    <t>TOTAL</t>
  </si>
  <si>
    <t>Nellie Epinat 180 days/180</t>
  </si>
  <si>
    <t>Sigrid Dahmen 131 days/131 days</t>
  </si>
  <si>
    <t>Accountant PME</t>
  </si>
  <si>
    <t>CONFERENCE</t>
  </si>
  <si>
    <t>CONF</t>
  </si>
  <si>
    <t>Reproduction/Publication</t>
  </si>
  <si>
    <t>Coordinators to support the PEP and linking to EU meetings</t>
  </si>
  <si>
    <t>Evaluation</t>
  </si>
  <si>
    <t>Conference</t>
  </si>
  <si>
    <t>Europe Inclusion Strategy</t>
  </si>
  <si>
    <t>Total</t>
  </si>
  <si>
    <t>Actual</t>
  </si>
  <si>
    <t>Budgeted</t>
  </si>
  <si>
    <t>Budget for the period 01/01/2014 - 31/12/2014</t>
  </si>
  <si>
    <t>EUROPEAN INCLUSION STRATEGY</t>
  </si>
  <si>
    <t>GENERAL ASSEMBLY</t>
  </si>
  <si>
    <t>Bureau 4</t>
  </si>
  <si>
    <t>Bureau 5</t>
  </si>
  <si>
    <t>Barbara Helfferich 225 days/225 days</t>
  </si>
  <si>
    <t>Philippe Lemmens 180 days/203 days</t>
  </si>
  <si>
    <t>Tatiana Basarab 180 days/170 days</t>
  </si>
  <si>
    <t>Vincent Caron 130 days/27 days</t>
  </si>
  <si>
    <t>Rebecca Lee 90 days/135 days</t>
  </si>
  <si>
    <t>Coralie Flemal 45 days/40 days</t>
  </si>
  <si>
    <t xml:space="preserve">EUIS 2 </t>
  </si>
  <si>
    <t>SEMINARS</t>
  </si>
  <si>
    <t>SEM 1</t>
  </si>
  <si>
    <t>SEM 2</t>
  </si>
  <si>
    <t>SEM 3</t>
  </si>
  <si>
    <t xml:space="preserve">EU 2020 </t>
  </si>
  <si>
    <t>NOTES: the overspend related to the contracts with National Networks is due to the necessary co-financing needed.</t>
  </si>
  <si>
    <t>Sponsorship prize</t>
  </si>
  <si>
    <t>Contributions</t>
  </si>
  <si>
    <t>Amana De Sousa Ferro 135 days/130 days</t>
  </si>
  <si>
    <t>NOTES: Exco 2 was linked to the General Assembly..</t>
  </si>
  <si>
    <t>Alicia Gomez Campos 0 days/</t>
  </si>
  <si>
    <t>Sian Jones 135 days/114 days</t>
  </si>
  <si>
    <t>Fintan Farrell 90 days/136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</si>
</sst>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3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 applyProtection="1"/>
    <xf numFmtId="0" fontId="5" fillId="0" borderId="15" xfId="0" applyFont="1" applyFill="1" applyBorder="1" applyAlignment="1" applyProtection="1">
      <protection locked="0"/>
    </xf>
    <xf numFmtId="0" fontId="5" fillId="0" borderId="9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/>
    <xf numFmtId="0" fontId="0" fillId="0" borderId="2" xfId="0" applyBorder="1"/>
    <xf numFmtId="0" fontId="6" fillId="0" borderId="1" xfId="0" applyFont="1" applyBorder="1"/>
    <xf numFmtId="4" fontId="5" fillId="0" borderId="9" xfId="0" applyNumberFormat="1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vertical="center" wrapText="1"/>
    </xf>
    <xf numFmtId="4" fontId="6" fillId="0" borderId="9" xfId="0" applyNumberFormat="1" applyFont="1" applyFill="1" applyBorder="1" applyAlignment="1" applyProtection="1">
      <alignment vertical="center"/>
    </xf>
    <xf numFmtId="4" fontId="6" fillId="0" borderId="13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protection locked="0"/>
    </xf>
    <xf numFmtId="4" fontId="3" fillId="0" borderId="6" xfId="0" applyNumberFormat="1" applyFont="1" applyFill="1" applyBorder="1" applyAlignment="1" applyProtection="1"/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>
      <alignment vertical="center" wrapText="1"/>
      <protection locked="0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 applyProtection="1">
      <alignment vertical="center" wrapText="1"/>
      <protection locked="0"/>
    </xf>
    <xf numFmtId="4" fontId="5" fillId="0" borderId="13" xfId="0" applyNumberFormat="1" applyFont="1" applyFill="1" applyBorder="1" applyAlignment="1">
      <alignment vertical="center" wrapText="1"/>
    </xf>
    <xf numFmtId="4" fontId="6" fillId="0" borderId="6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 applyProtection="1">
      <alignment vertical="center" wrapText="1"/>
      <protection locked="0"/>
    </xf>
    <xf numFmtId="4" fontId="5" fillId="0" borderId="8" xfId="0" applyNumberFormat="1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4" fontId="5" fillId="0" borderId="21" xfId="0" applyNumberFormat="1" applyFont="1" applyFill="1" applyBorder="1" applyAlignment="1">
      <alignment vertical="center" wrapText="1"/>
    </xf>
    <xf numFmtId="0" fontId="1" fillId="0" borderId="3" xfId="0" applyFont="1" applyBorder="1"/>
    <xf numFmtId="0" fontId="1" fillId="0" borderId="2" xfId="0" applyFont="1" applyFill="1" applyBorder="1"/>
    <xf numFmtId="4" fontId="5" fillId="0" borderId="12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 applyProtection="1"/>
    <xf numFmtId="0" fontId="4" fillId="0" borderId="1" xfId="0" applyFont="1" applyFill="1" applyBorder="1" applyAlignment="1" applyProtection="1">
      <alignment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3" fillId="0" borderId="22" xfId="0" applyFont="1" applyFill="1" applyBorder="1" applyAlignment="1" applyProtection="1">
      <alignment vertical="center" wrapText="1"/>
      <protection locked="0"/>
    </xf>
    <xf numFmtId="4" fontId="5" fillId="0" borderId="23" xfId="0" applyNumberFormat="1" applyFont="1" applyFill="1" applyBorder="1" applyAlignment="1">
      <alignment vertical="center" wrapText="1"/>
    </xf>
    <xf numFmtId="0" fontId="0" fillId="0" borderId="0" xfId="0" applyAlignment="1"/>
    <xf numFmtId="0" fontId="6" fillId="0" borderId="0" xfId="0" applyFont="1" applyAlignment="1">
      <alignment wrapText="1"/>
    </xf>
    <xf numFmtId="0" fontId="5" fillId="0" borderId="0" xfId="0" applyFont="1"/>
    <xf numFmtId="4" fontId="5" fillId="0" borderId="0" xfId="0" applyNumberFormat="1" applyFont="1"/>
    <xf numFmtId="0" fontId="6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protection locked="0"/>
    </xf>
    <xf numFmtId="0" fontId="8" fillId="0" borderId="4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>
      <alignment horizontal="left" wrapText="1"/>
      <protection locked="0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8" fillId="0" borderId="4" xfId="0" applyFont="1" applyFill="1" applyBorder="1" applyAlignment="1" applyProtection="1">
      <alignment wrapText="1"/>
      <protection locked="0"/>
    </xf>
    <xf numFmtId="0" fontId="8" fillId="0" borderId="9" xfId="0" applyFont="1" applyFill="1" applyBorder="1" applyAlignment="1" applyProtection="1">
      <alignment wrapText="1"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0" fontId="3" fillId="0" borderId="1" xfId="0" applyFont="1" applyFill="1" applyBorder="1"/>
    <xf numFmtId="0" fontId="8" fillId="0" borderId="10" xfId="0" applyFont="1" applyFill="1" applyBorder="1" applyAlignment="1">
      <alignment wrapText="1"/>
    </xf>
    <xf numFmtId="0" fontId="8" fillId="0" borderId="9" xfId="0" applyFont="1" applyFill="1" applyBorder="1" applyAlignment="1"/>
    <xf numFmtId="0" fontId="8" fillId="0" borderId="21" xfId="0" applyFont="1" applyFill="1" applyBorder="1" applyAlignment="1"/>
    <xf numFmtId="0" fontId="8" fillId="0" borderId="10" xfId="0" applyFont="1" applyFill="1" applyBorder="1" applyAlignment="1"/>
    <xf numFmtId="0" fontId="8" fillId="0" borderId="21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5" fillId="0" borderId="6" xfId="0" applyFont="1" applyFill="1" applyBorder="1"/>
    <xf numFmtId="0" fontId="6" fillId="0" borderId="6" xfId="0" applyFont="1" applyFill="1" applyBorder="1" applyAlignment="1">
      <alignment horizontal="center" wrapText="1"/>
    </xf>
    <xf numFmtId="4" fontId="6" fillId="0" borderId="6" xfId="0" applyNumberFormat="1" applyFont="1" applyFill="1" applyBorder="1" applyAlignment="1" applyProtection="1">
      <alignment horizontal="right" vertical="center"/>
    </xf>
    <xf numFmtId="4" fontId="5" fillId="0" borderId="9" xfId="0" applyNumberFormat="1" applyFont="1" applyFill="1" applyBorder="1" applyAlignment="1" applyProtection="1">
      <alignment vertical="center"/>
    </xf>
    <xf numFmtId="4" fontId="5" fillId="0" borderId="11" xfId="0" applyNumberFormat="1" applyFont="1" applyFill="1" applyBorder="1" applyAlignment="1" applyProtection="1">
      <alignment vertical="center"/>
    </xf>
    <xf numFmtId="4" fontId="6" fillId="0" borderId="2" xfId="0" applyNumberFormat="1" applyFont="1" applyFill="1" applyBorder="1" applyAlignment="1" applyProtection="1">
      <alignment horizontal="right" vertical="center"/>
    </xf>
    <xf numFmtId="4" fontId="5" fillId="0" borderId="9" xfId="0" applyNumberFormat="1" applyFont="1" applyFill="1" applyBorder="1" applyAlignment="1" applyProtection="1">
      <alignment horizontal="right" vertical="center"/>
    </xf>
    <xf numFmtId="4" fontId="5" fillId="0" borderId="11" xfId="0" applyNumberFormat="1" applyFont="1" applyFill="1" applyBorder="1" applyAlignment="1" applyProtection="1">
      <alignment horizontal="right" vertical="center"/>
    </xf>
    <xf numFmtId="4" fontId="5" fillId="0" borderId="10" xfId="0" applyNumberFormat="1" applyFont="1" applyFill="1" applyBorder="1" applyAlignment="1" applyProtection="1">
      <alignment vertical="center"/>
    </xf>
    <xf numFmtId="4" fontId="5" fillId="0" borderId="15" xfId="0" applyNumberFormat="1" applyFont="1" applyFill="1" applyBorder="1" applyAlignment="1" applyProtection="1">
      <alignment vertical="center"/>
    </xf>
    <xf numFmtId="4" fontId="3" fillId="0" borderId="6" xfId="0" applyNumberFormat="1" applyFont="1" applyFill="1" applyBorder="1" applyAlignment="1" applyProtection="1">
      <alignment horizontal="right" vertical="center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5" fillId="0" borderId="8" xfId="0" applyNumberFormat="1" applyFont="1" applyFill="1" applyBorder="1" applyAlignment="1" applyProtection="1">
      <alignment vertical="center"/>
    </xf>
    <xf numFmtId="4" fontId="5" fillId="0" borderId="8" xfId="0" applyNumberFormat="1" applyFont="1" applyFill="1" applyBorder="1" applyAlignment="1" applyProtection="1">
      <alignment vertical="center"/>
      <protection locked="0"/>
    </xf>
    <xf numFmtId="4" fontId="6" fillId="0" borderId="8" xfId="0" applyNumberFormat="1" applyFont="1" applyFill="1" applyBorder="1" applyAlignment="1" applyProtection="1">
      <alignment vertical="center"/>
    </xf>
    <xf numFmtId="4" fontId="6" fillId="0" borderId="5" xfId="0" applyNumberFormat="1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  <protection locked="0"/>
    </xf>
    <xf numFmtId="4" fontId="5" fillId="0" borderId="13" xfId="0" applyNumberFormat="1" applyFont="1" applyFill="1" applyBorder="1" applyAlignment="1" applyProtection="1">
      <alignment vertical="center"/>
      <protection locked="0"/>
    </xf>
    <xf numFmtId="4" fontId="5" fillId="0" borderId="12" xfId="0" applyNumberFormat="1" applyFont="1" applyFill="1" applyBorder="1" applyAlignment="1" applyProtection="1">
      <alignment vertical="center"/>
      <protection locked="0"/>
    </xf>
    <xf numFmtId="4" fontId="6" fillId="0" borderId="15" xfId="0" applyNumberFormat="1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4" fontId="5" fillId="0" borderId="14" xfId="0" applyNumberFormat="1" applyFont="1" applyFill="1" applyBorder="1" applyAlignment="1" applyProtection="1">
      <alignment vertical="center"/>
      <protection locked="0"/>
    </xf>
    <xf numFmtId="4" fontId="6" fillId="0" borderId="11" xfId="0" applyNumberFormat="1" applyFont="1" applyFill="1" applyBorder="1" applyAlignment="1" applyProtection="1">
      <alignment vertical="center"/>
    </xf>
    <xf numFmtId="4" fontId="3" fillId="0" borderId="6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AEEF3"/>
      <color rgb="FFADF1F3"/>
      <color rgb="FFCCFFCC"/>
      <color rgb="FFCEFE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4"/>
  <sheetViews>
    <sheetView tabSelected="1" view="pageLayout" zoomScale="115" zoomScaleNormal="85" zoomScalePageLayoutView="115" workbookViewId="0">
      <selection activeCell="C50" sqref="C50"/>
    </sheetView>
  </sheetViews>
  <sheetFormatPr defaultColWidth="9.140625" defaultRowHeight="12.75" x14ac:dyDescent="0.2"/>
  <cols>
    <col min="1" max="1" width="54" customWidth="1"/>
    <col min="2" max="2" width="25.7109375" customWidth="1"/>
    <col min="3" max="3" width="26.85546875" customWidth="1"/>
  </cols>
  <sheetData>
    <row r="1" spans="1:3" s="46" customFormat="1" ht="21.75" customHeight="1" x14ac:dyDescent="0.25">
      <c r="A1" s="97" t="s">
        <v>20</v>
      </c>
      <c r="B1" s="98"/>
      <c r="C1" s="98"/>
    </row>
    <row r="2" spans="1:3" s="46" customFormat="1" ht="21.75" customHeight="1" x14ac:dyDescent="0.2">
      <c r="A2" s="99" t="s">
        <v>127</v>
      </c>
      <c r="B2" s="100"/>
      <c r="C2" s="100"/>
    </row>
    <row r="3" spans="1:3" ht="21.75" customHeight="1" thickBot="1" x14ac:dyDescent="0.25">
      <c r="A3" s="1"/>
      <c r="B3" s="1"/>
      <c r="C3" s="2"/>
    </row>
    <row r="4" spans="1:3" ht="21.75" customHeight="1" thickBot="1" x14ac:dyDescent="0.3">
      <c r="A4" s="70"/>
      <c r="B4" s="71" t="s">
        <v>124</v>
      </c>
      <c r="C4" s="71" t="s">
        <v>125</v>
      </c>
    </row>
    <row r="5" spans="1:3" ht="21.75" customHeight="1" thickBot="1" x14ac:dyDescent="0.3">
      <c r="A5" s="63" t="s">
        <v>21</v>
      </c>
      <c r="B5" s="72">
        <f>SUM(B6:B10)</f>
        <v>559858.84</v>
      </c>
      <c r="C5" s="72">
        <f>SUM(C6:C10)</f>
        <v>544159.9</v>
      </c>
    </row>
    <row r="6" spans="1:3" ht="21.75" customHeight="1" x14ac:dyDescent="0.2">
      <c r="A6" s="64" t="s">
        <v>1</v>
      </c>
      <c r="B6" s="73">
        <f>B34</f>
        <v>116951.36</v>
      </c>
      <c r="C6" s="73">
        <f>C34</f>
        <v>115515.19</v>
      </c>
    </row>
    <row r="7" spans="1:3" ht="21.75" customHeight="1" x14ac:dyDescent="0.2">
      <c r="A7" s="65" t="s">
        <v>22</v>
      </c>
      <c r="B7" s="73">
        <f>B45</f>
        <v>359775.87</v>
      </c>
      <c r="C7" s="73">
        <f>C45</f>
        <v>349426.75000000006</v>
      </c>
    </row>
    <row r="8" spans="1:3" ht="21.75" customHeight="1" x14ac:dyDescent="0.2">
      <c r="A8" s="65" t="s">
        <v>4</v>
      </c>
      <c r="B8" s="73">
        <f>B51</f>
        <v>76756.61</v>
      </c>
      <c r="C8" s="73">
        <f>C51</f>
        <v>77700.990000000005</v>
      </c>
    </row>
    <row r="9" spans="1:3" ht="21.75" customHeight="1" x14ac:dyDescent="0.2">
      <c r="A9" s="65" t="s">
        <v>23</v>
      </c>
      <c r="B9" s="73">
        <f>B55</f>
        <v>4375</v>
      </c>
      <c r="C9" s="73">
        <f t="shared" ref="C9" si="0">C55</f>
        <v>1516.97</v>
      </c>
    </row>
    <row r="10" spans="1:3" ht="21.75" customHeight="1" thickBot="1" x14ac:dyDescent="0.25">
      <c r="A10" s="66" t="s">
        <v>5</v>
      </c>
      <c r="B10" s="74">
        <f>B54</f>
        <v>2000</v>
      </c>
      <c r="C10" s="74">
        <f>C54</f>
        <v>0</v>
      </c>
    </row>
    <row r="11" spans="1:3" ht="21.75" customHeight="1" thickBot="1" x14ac:dyDescent="0.3">
      <c r="A11" s="63" t="s">
        <v>24</v>
      </c>
      <c r="B11" s="72">
        <f>SUM(B12:B13)</f>
        <v>306265</v>
      </c>
      <c r="C11" s="75">
        <f>SUM(C12:C13)</f>
        <v>260206.71</v>
      </c>
    </row>
    <row r="12" spans="1:3" ht="21.75" customHeight="1" x14ac:dyDescent="0.2">
      <c r="A12" s="67" t="s">
        <v>25</v>
      </c>
      <c r="B12" s="76">
        <f>B65+B70+B76+B81+B86+B95+B104+B113+B126+B139+B150+B157+B169+B180+B186+B192+B198+B204+B210+B218+B224+B230+B273+B240+B251+B260</f>
        <v>120780</v>
      </c>
      <c r="C12" s="76">
        <f>C65+C70+C76+C81+C86+C95+C104+C113+C126+C139+C150+C157+C169+C180+C186+C192+C198+C204+C210+C218+C224+C230+C273+C240+C251+C260</f>
        <v>118314.85</v>
      </c>
    </row>
    <row r="13" spans="1:3" ht="21.75" customHeight="1" thickBot="1" x14ac:dyDescent="0.25">
      <c r="A13" s="68" t="s">
        <v>26</v>
      </c>
      <c r="B13" s="77">
        <f>B66+B71+B77+B82+B87+B96+B97+B105+B106+B114+B115+B127+B128+B140+B141+B151+B152+B158+B159+B170+B171+B181+B182+B187+B188+B193+B194+B199+B200+B205+B206+B211+B212+B219+B220+B225+B226+B231+B232+B241+B242+B252+B253+B261+B262+B274+B275</f>
        <v>185485</v>
      </c>
      <c r="C13" s="77">
        <f>C66+C71+C77+C82+C87+C96+C97+C105+C106+C114+C115+C127+C128+C140+C141+C151+C152+C158+C159+C170+C171+C181+C182+C187+C188+C193+C194+C199+C200+C205+C206+C211+C212+C219+C220+C225+C226+C231+C232+C241+C242+C252+C253+C261+C262+C274+C275</f>
        <v>141891.85999999999</v>
      </c>
    </row>
    <row r="14" spans="1:3" ht="21.75" customHeight="1" thickBot="1" x14ac:dyDescent="0.3">
      <c r="A14" s="63" t="s">
        <v>27</v>
      </c>
      <c r="B14" s="72">
        <f>SUM(B15:B20)</f>
        <v>229880</v>
      </c>
      <c r="C14" s="72">
        <f>SUM(C15:C20)</f>
        <v>278158.83999999997</v>
      </c>
    </row>
    <row r="15" spans="1:3" ht="21.75" customHeight="1" x14ac:dyDescent="0.2">
      <c r="A15" s="64" t="s">
        <v>28</v>
      </c>
      <c r="B15" s="78">
        <f>B314</f>
        <v>24000</v>
      </c>
      <c r="C15" s="78">
        <f>C314</f>
        <v>13007.579999999998</v>
      </c>
    </row>
    <row r="16" spans="1:3" ht="21.75" customHeight="1" x14ac:dyDescent="0.2">
      <c r="A16" s="65" t="s">
        <v>29</v>
      </c>
      <c r="B16" s="73">
        <f>B283</f>
        <v>49500</v>
      </c>
      <c r="C16" s="73">
        <f>C283</f>
        <v>12538.62</v>
      </c>
    </row>
    <row r="17" spans="1:3" ht="21.75" customHeight="1" x14ac:dyDescent="0.2">
      <c r="A17" s="65" t="s">
        <v>30</v>
      </c>
      <c r="B17" s="73">
        <f>B299</f>
        <v>4800</v>
      </c>
      <c r="C17" s="73">
        <f>C299</f>
        <v>5000</v>
      </c>
    </row>
    <row r="18" spans="1:3" ht="21.75" customHeight="1" x14ac:dyDescent="0.2">
      <c r="A18" s="69" t="s">
        <v>31</v>
      </c>
      <c r="B18" s="73">
        <f>B276</f>
        <v>10000</v>
      </c>
      <c r="C18" s="73">
        <f>C276</f>
        <v>11475.12</v>
      </c>
    </row>
    <row r="19" spans="1:3" ht="21.75" customHeight="1" x14ac:dyDescent="0.2">
      <c r="A19" s="65" t="s">
        <v>32</v>
      </c>
      <c r="B19" s="73">
        <f>B98+B107+B116+B129</f>
        <v>19000</v>
      </c>
      <c r="C19" s="73">
        <f>C98+C107+C116+C129</f>
        <v>15742.43</v>
      </c>
    </row>
    <row r="20" spans="1:3" ht="21.75" customHeight="1" thickBot="1" x14ac:dyDescent="0.25">
      <c r="A20" s="66" t="s">
        <v>33</v>
      </c>
      <c r="B20" s="74">
        <f>B277+B287+B294+B295+B296+B297+B298</f>
        <v>122580</v>
      </c>
      <c r="C20" s="74">
        <f>C277+C287+C294+C295+C296+C297+C298</f>
        <v>220395.09</v>
      </c>
    </row>
    <row r="21" spans="1:3" ht="21.75" customHeight="1" thickBot="1" x14ac:dyDescent="0.3">
      <c r="A21" s="63" t="s">
        <v>34</v>
      </c>
      <c r="B21" s="72">
        <f>SUM(B22:B26)</f>
        <v>140991.03</v>
      </c>
      <c r="C21" s="72">
        <f t="shared" ref="C21" si="1">SUM(C22:C26)</f>
        <v>124540.06</v>
      </c>
    </row>
    <row r="22" spans="1:3" ht="31.5" customHeight="1" x14ac:dyDescent="0.2">
      <c r="A22" s="64" t="s">
        <v>35</v>
      </c>
      <c r="B22" s="79">
        <f>B331</f>
        <v>6600</v>
      </c>
      <c r="C22" s="79">
        <f>C331</f>
        <v>4398.26</v>
      </c>
    </row>
    <row r="23" spans="1:3" ht="21.75" customHeight="1" x14ac:dyDescent="0.2">
      <c r="A23" s="65" t="s">
        <v>18</v>
      </c>
      <c r="B23" s="79">
        <f>B72+B100+B109+B118+B131+B142+B153+B161+B172+B243+B254+B263+B278</f>
        <v>18900</v>
      </c>
      <c r="C23" s="79">
        <f>C72+C100+C109+C118+C131+C142+C153+C161+C172+C243+C254+C263+C278</f>
        <v>11816.79</v>
      </c>
    </row>
    <row r="24" spans="1:3" ht="21.75" customHeight="1" x14ac:dyDescent="0.2">
      <c r="A24" s="65" t="s">
        <v>12</v>
      </c>
      <c r="B24" s="79">
        <f>B99+B108+B117+B130+B160</f>
        <v>10800</v>
      </c>
      <c r="C24" s="79">
        <f>C99+C108+C117+C130+C160</f>
        <v>8240.98</v>
      </c>
    </row>
    <row r="25" spans="1:3" ht="21.75" customHeight="1" x14ac:dyDescent="0.2">
      <c r="A25" s="65" t="s">
        <v>19</v>
      </c>
      <c r="B25" s="79">
        <f>B337</f>
        <v>3000</v>
      </c>
      <c r="C25" s="79">
        <f>C337</f>
        <v>4924.7</v>
      </c>
    </row>
    <row r="26" spans="1:3" ht="21.75" customHeight="1" thickBot="1" x14ac:dyDescent="0.25">
      <c r="A26" s="66" t="s">
        <v>36</v>
      </c>
      <c r="B26" s="79">
        <f>B352</f>
        <v>101691.03</v>
      </c>
      <c r="C26" s="79">
        <f>C352</f>
        <v>95159.33</v>
      </c>
    </row>
    <row r="27" spans="1:3" ht="21.75" customHeight="1" thickBot="1" x14ac:dyDescent="0.3">
      <c r="A27" s="63" t="s">
        <v>113</v>
      </c>
      <c r="B27" s="80">
        <f>SUM(B5,B11,B14,B21)</f>
        <v>1236994.8699999999</v>
      </c>
      <c r="C27" s="81">
        <f>SUM(C5,C11,C14,C21)</f>
        <v>1207065.51</v>
      </c>
    </row>
    <row r="28" spans="1:3" ht="21.75" customHeight="1" thickBot="1" x14ac:dyDescent="0.3">
      <c r="A28" s="47"/>
      <c r="B28" s="48"/>
      <c r="C28" s="49"/>
    </row>
    <row r="29" spans="1:3" ht="21.75" customHeight="1" thickBot="1" x14ac:dyDescent="0.25">
      <c r="A29" s="94" t="s">
        <v>46</v>
      </c>
      <c r="B29" s="101"/>
      <c r="C29" s="102"/>
    </row>
    <row r="30" spans="1:3" ht="21.75" customHeight="1" thickBot="1" x14ac:dyDescent="0.25">
      <c r="A30" s="50"/>
      <c r="B30" s="51"/>
      <c r="C30" s="51"/>
    </row>
    <row r="31" spans="1:3" ht="21.75" customHeight="1" thickBot="1" x14ac:dyDescent="0.3">
      <c r="A31" s="52" t="s">
        <v>0</v>
      </c>
      <c r="B31" s="71" t="s">
        <v>126</v>
      </c>
      <c r="C31" s="71" t="s">
        <v>125</v>
      </c>
    </row>
    <row r="32" spans="1:3" ht="21.75" customHeight="1" x14ac:dyDescent="0.25">
      <c r="A32" s="53" t="s">
        <v>1</v>
      </c>
      <c r="B32" s="6"/>
      <c r="C32" s="7"/>
    </row>
    <row r="33" spans="1:3" ht="21.75" customHeight="1" x14ac:dyDescent="0.2">
      <c r="A33" s="54" t="s">
        <v>132</v>
      </c>
      <c r="B33" s="82">
        <v>116951.36</v>
      </c>
      <c r="C33" s="83">
        <v>115515.19</v>
      </c>
    </row>
    <row r="34" spans="1:3" ht="21.75" customHeight="1" x14ac:dyDescent="0.25">
      <c r="A34" s="55" t="s">
        <v>2</v>
      </c>
      <c r="B34" s="17">
        <f>B33</f>
        <v>116951.36</v>
      </c>
      <c r="C34" s="18">
        <f>C33</f>
        <v>115515.19</v>
      </c>
    </row>
    <row r="35" spans="1:3" ht="21.75" customHeight="1" x14ac:dyDescent="0.25">
      <c r="A35" s="55"/>
      <c r="B35" s="84"/>
      <c r="C35" s="85"/>
    </row>
    <row r="36" spans="1:3" ht="21.75" customHeight="1" x14ac:dyDescent="0.2">
      <c r="A36" s="40" t="s">
        <v>3</v>
      </c>
      <c r="B36" s="8"/>
      <c r="C36" s="86"/>
    </row>
    <row r="37" spans="1:3" ht="21.75" customHeight="1" x14ac:dyDescent="0.2">
      <c r="A37" s="56" t="s">
        <v>133</v>
      </c>
      <c r="B37" s="15">
        <v>61814.58</v>
      </c>
      <c r="C37" s="87">
        <v>75362.58</v>
      </c>
    </row>
    <row r="38" spans="1:3" ht="21.75" customHeight="1" x14ac:dyDescent="0.2">
      <c r="A38" s="56" t="s">
        <v>114</v>
      </c>
      <c r="B38" s="16">
        <v>59161.37</v>
      </c>
      <c r="C38" s="88">
        <v>57115.33</v>
      </c>
    </row>
    <row r="39" spans="1:3" ht="21.75" customHeight="1" x14ac:dyDescent="0.2">
      <c r="A39" s="56" t="s">
        <v>134</v>
      </c>
      <c r="B39" s="16">
        <v>59597.07</v>
      </c>
      <c r="C39" s="88">
        <v>41181.379999999997</v>
      </c>
    </row>
    <row r="40" spans="1:3" ht="21.75" customHeight="1" x14ac:dyDescent="0.2">
      <c r="A40" s="56" t="s">
        <v>150</v>
      </c>
      <c r="B40" s="16">
        <v>55865.15</v>
      </c>
      <c r="C40" s="88">
        <v>53600.3</v>
      </c>
    </row>
    <row r="41" spans="1:3" ht="21.75" customHeight="1" x14ac:dyDescent="0.2">
      <c r="A41" s="56" t="s">
        <v>147</v>
      </c>
      <c r="B41" s="16">
        <v>43042.33</v>
      </c>
      <c r="C41" s="88">
        <v>43527.41</v>
      </c>
    </row>
    <row r="42" spans="1:3" ht="21.75" customHeight="1" x14ac:dyDescent="0.2">
      <c r="A42" s="56" t="s">
        <v>151</v>
      </c>
      <c r="B42" s="16">
        <v>37253.040000000001</v>
      </c>
      <c r="C42" s="88">
        <v>62925.14</v>
      </c>
    </row>
    <row r="43" spans="1:3" ht="21.75" customHeight="1" x14ac:dyDescent="0.2">
      <c r="A43" s="56" t="s">
        <v>135</v>
      </c>
      <c r="B43" s="16">
        <v>43042.33</v>
      </c>
      <c r="C43" s="88">
        <v>11121.65</v>
      </c>
    </row>
    <row r="44" spans="1:3" ht="21.75" customHeight="1" x14ac:dyDescent="0.2">
      <c r="A44" s="56" t="s">
        <v>149</v>
      </c>
      <c r="B44" s="16">
        <v>0</v>
      </c>
      <c r="C44" s="88">
        <v>4592.96</v>
      </c>
    </row>
    <row r="45" spans="1:3" ht="21.75" customHeight="1" x14ac:dyDescent="0.25">
      <c r="A45" s="57" t="s">
        <v>39</v>
      </c>
      <c r="B45" s="89">
        <f>SUM(B37:B44)</f>
        <v>359775.87</v>
      </c>
      <c r="C45" s="89">
        <f>SUM(C37:C44)</f>
        <v>349426.75000000006</v>
      </c>
    </row>
    <row r="46" spans="1:3" ht="21.75" customHeight="1" x14ac:dyDescent="0.25">
      <c r="A46" s="58"/>
      <c r="B46" s="84"/>
      <c r="C46" s="85"/>
    </row>
    <row r="47" spans="1:3" ht="21.75" customHeight="1" x14ac:dyDescent="0.25">
      <c r="A47" s="57" t="s">
        <v>4</v>
      </c>
      <c r="B47" s="90"/>
      <c r="C47" s="86"/>
    </row>
    <row r="48" spans="1:3" ht="21.75" customHeight="1" x14ac:dyDescent="0.2">
      <c r="A48" s="59" t="s">
        <v>136</v>
      </c>
      <c r="B48" s="74">
        <v>22473.93</v>
      </c>
      <c r="C48" s="87">
        <v>26804.84</v>
      </c>
    </row>
    <row r="49" spans="1:3" ht="21.75" customHeight="1" x14ac:dyDescent="0.2">
      <c r="A49" s="60" t="s">
        <v>115</v>
      </c>
      <c r="B49" s="74">
        <v>43045.73</v>
      </c>
      <c r="C49" s="91">
        <v>42310.52</v>
      </c>
    </row>
    <row r="50" spans="1:3" ht="21.75" customHeight="1" x14ac:dyDescent="0.2">
      <c r="A50" s="60" t="s">
        <v>137</v>
      </c>
      <c r="B50" s="74">
        <v>11236.95</v>
      </c>
      <c r="C50" s="91">
        <v>8585.6299999999992</v>
      </c>
    </row>
    <row r="51" spans="1:3" ht="21.75" customHeight="1" x14ac:dyDescent="0.25">
      <c r="A51" s="57" t="s">
        <v>40</v>
      </c>
      <c r="B51" s="17">
        <f>SUM(B48:B50)</f>
        <v>76756.61</v>
      </c>
      <c r="C51" s="17">
        <f>SUM(C48:C50)</f>
        <v>77700.990000000005</v>
      </c>
    </row>
    <row r="52" spans="1:3" ht="21.75" customHeight="1" x14ac:dyDescent="0.25">
      <c r="A52" s="61"/>
      <c r="B52" s="17"/>
      <c r="C52" s="92"/>
    </row>
    <row r="53" spans="1:3" ht="21.75" customHeight="1" x14ac:dyDescent="0.25">
      <c r="A53" s="62" t="s">
        <v>5</v>
      </c>
      <c r="B53" s="90"/>
      <c r="C53" s="86"/>
    </row>
    <row r="54" spans="1:3" ht="21.75" customHeight="1" x14ac:dyDescent="0.2">
      <c r="A54" s="56" t="s">
        <v>38</v>
      </c>
      <c r="B54" s="17">
        <v>2000</v>
      </c>
      <c r="C54" s="18">
        <v>0</v>
      </c>
    </row>
    <row r="55" spans="1:3" ht="21.75" customHeight="1" thickBot="1" x14ac:dyDescent="0.25">
      <c r="A55" s="54" t="s">
        <v>116</v>
      </c>
      <c r="B55" s="84">
        <v>4375</v>
      </c>
      <c r="C55" s="85">
        <v>1516.97</v>
      </c>
    </row>
    <row r="56" spans="1:3" ht="21.75" customHeight="1" thickBot="1" x14ac:dyDescent="0.3">
      <c r="A56" s="19" t="s">
        <v>6</v>
      </c>
      <c r="B56" s="93">
        <f>B34+B45+B51+B54+B55</f>
        <v>559858.84</v>
      </c>
      <c r="C56" s="93">
        <f>C34+C45+C51+C54+C55</f>
        <v>544159.9</v>
      </c>
    </row>
    <row r="57" spans="1:3" ht="21.75" customHeight="1" thickBot="1" x14ac:dyDescent="0.25"/>
    <row r="58" spans="1:3" ht="24.75" customHeight="1" thickBot="1" x14ac:dyDescent="0.3">
      <c r="A58" s="103" t="s">
        <v>104</v>
      </c>
      <c r="B58" s="104"/>
      <c r="C58" s="105"/>
    </row>
    <row r="59" spans="1:3" ht="21.75" customHeight="1" thickBot="1" x14ac:dyDescent="0.25"/>
    <row r="60" spans="1:3" ht="21.75" customHeight="1" thickBot="1" x14ac:dyDescent="0.25">
      <c r="A60" s="94" t="s">
        <v>103</v>
      </c>
      <c r="B60" s="95"/>
      <c r="C60" s="96"/>
    </row>
    <row r="61" spans="1:3" ht="21.75" customHeight="1" thickBot="1" x14ac:dyDescent="0.25">
      <c r="A61" s="11"/>
      <c r="B61" s="10"/>
      <c r="C61" s="10"/>
    </row>
    <row r="62" spans="1:3" ht="21.75" customHeight="1" thickBot="1" x14ac:dyDescent="0.25">
      <c r="A62" s="94" t="s">
        <v>47</v>
      </c>
      <c r="B62" s="95"/>
      <c r="C62" s="96"/>
    </row>
    <row r="63" spans="1:3" ht="21.75" customHeight="1" thickBot="1" x14ac:dyDescent="0.25">
      <c r="A63" s="3"/>
      <c r="B63" s="4"/>
      <c r="C63" s="4"/>
    </row>
    <row r="64" spans="1:3" ht="21.75" customHeight="1" thickBot="1" x14ac:dyDescent="0.3">
      <c r="A64" s="21" t="s">
        <v>48</v>
      </c>
      <c r="B64" s="71" t="s">
        <v>126</v>
      </c>
      <c r="C64" s="71" t="s">
        <v>125</v>
      </c>
    </row>
    <row r="65" spans="1:3" ht="21.75" customHeight="1" x14ac:dyDescent="0.2">
      <c r="A65" s="22" t="s">
        <v>25</v>
      </c>
      <c r="B65" s="23">
        <v>1100</v>
      </c>
      <c r="C65" s="24">
        <v>1296.1400000000001</v>
      </c>
    </row>
    <row r="66" spans="1:3" ht="21.75" customHeight="1" thickBot="1" x14ac:dyDescent="0.25">
      <c r="A66" s="25" t="s">
        <v>49</v>
      </c>
      <c r="B66" s="15">
        <v>1350</v>
      </c>
      <c r="C66" s="26">
        <v>1288.42</v>
      </c>
    </row>
    <row r="67" spans="1:3" ht="21.75" customHeight="1" thickBot="1" x14ac:dyDescent="0.25">
      <c r="A67" s="21" t="s">
        <v>51</v>
      </c>
      <c r="B67" s="27">
        <f>SUM(B65:B66)</f>
        <v>2450</v>
      </c>
      <c r="C67" s="28">
        <f>SUM(C65:C66)</f>
        <v>2584.5600000000004</v>
      </c>
    </row>
    <row r="68" spans="1:3" ht="21.75" customHeight="1" thickBot="1" x14ac:dyDescent="0.25">
      <c r="A68" s="3"/>
      <c r="B68" s="5"/>
      <c r="C68" s="5"/>
    </row>
    <row r="69" spans="1:3" ht="21.75" customHeight="1" thickBot="1" x14ac:dyDescent="0.3">
      <c r="A69" s="21" t="s">
        <v>52</v>
      </c>
      <c r="B69" s="71" t="s">
        <v>126</v>
      </c>
      <c r="C69" s="71" t="s">
        <v>125</v>
      </c>
    </row>
    <row r="70" spans="1:3" ht="21.75" customHeight="1" x14ac:dyDescent="0.2">
      <c r="A70" s="22" t="s">
        <v>25</v>
      </c>
      <c r="B70" s="23">
        <v>1100</v>
      </c>
      <c r="C70" s="24">
        <v>1331.5</v>
      </c>
    </row>
    <row r="71" spans="1:3" ht="21.75" customHeight="1" x14ac:dyDescent="0.2">
      <c r="A71" s="25" t="s">
        <v>49</v>
      </c>
      <c r="B71" s="15">
        <v>1350</v>
      </c>
      <c r="C71" s="26">
        <v>1079.4000000000001</v>
      </c>
    </row>
    <row r="72" spans="1:3" ht="21.75" customHeight="1" thickBot="1" x14ac:dyDescent="0.25">
      <c r="A72" s="29" t="s">
        <v>54</v>
      </c>
      <c r="B72" s="30">
        <v>0</v>
      </c>
      <c r="C72" s="31">
        <v>230</v>
      </c>
    </row>
    <row r="73" spans="1:3" ht="21.75" customHeight="1" thickBot="1" x14ac:dyDescent="0.25">
      <c r="A73" s="21" t="s">
        <v>51</v>
      </c>
      <c r="B73" s="27">
        <f>SUM(B70:B72)</f>
        <v>2450</v>
      </c>
      <c r="C73" s="27">
        <f t="shared" ref="C73" si="2">SUM(C70:C72)</f>
        <v>2640.9</v>
      </c>
    </row>
    <row r="74" spans="1:3" ht="21.75" customHeight="1" thickBot="1" x14ac:dyDescent="0.25">
      <c r="A74" s="3"/>
      <c r="B74" s="4"/>
      <c r="C74" s="4"/>
    </row>
    <row r="75" spans="1:3" ht="21.75" customHeight="1" thickBot="1" x14ac:dyDescent="0.3">
      <c r="A75" s="21" t="s">
        <v>53</v>
      </c>
      <c r="B75" s="71" t="s">
        <v>126</v>
      </c>
      <c r="C75" s="71" t="s">
        <v>125</v>
      </c>
    </row>
    <row r="76" spans="1:3" ht="21.75" customHeight="1" x14ac:dyDescent="0.2">
      <c r="A76" s="22" t="s">
        <v>25</v>
      </c>
      <c r="B76" s="23">
        <v>1100</v>
      </c>
      <c r="C76" s="24">
        <v>1917.5</v>
      </c>
    </row>
    <row r="77" spans="1:3" ht="21.75" customHeight="1" thickBot="1" x14ac:dyDescent="0.25">
      <c r="A77" s="25" t="s">
        <v>49</v>
      </c>
      <c r="B77" s="15">
        <v>1350</v>
      </c>
      <c r="C77" s="26">
        <v>1850</v>
      </c>
    </row>
    <row r="78" spans="1:3" ht="21.75" customHeight="1" thickBot="1" x14ac:dyDescent="0.25">
      <c r="A78" s="21" t="s">
        <v>51</v>
      </c>
      <c r="B78" s="27">
        <f>SUM(B76:B77)</f>
        <v>2450</v>
      </c>
      <c r="C78" s="28">
        <f>SUM(C76:C77)</f>
        <v>3767.5</v>
      </c>
    </row>
    <row r="79" spans="1:3" ht="21.75" customHeight="1" thickBot="1" x14ac:dyDescent="0.25">
      <c r="A79" s="9"/>
      <c r="B79" s="9"/>
      <c r="C79" s="9"/>
    </row>
    <row r="80" spans="1:3" ht="21.75" customHeight="1" thickBot="1" x14ac:dyDescent="0.3">
      <c r="A80" s="21" t="s">
        <v>130</v>
      </c>
      <c r="B80" s="71" t="s">
        <v>126</v>
      </c>
      <c r="C80" s="71" t="s">
        <v>125</v>
      </c>
    </row>
    <row r="81" spans="1:3" ht="21.75" customHeight="1" x14ac:dyDescent="0.2">
      <c r="A81" s="22" t="s">
        <v>25</v>
      </c>
      <c r="B81" s="23">
        <v>0</v>
      </c>
      <c r="C81" s="24">
        <v>1116.3</v>
      </c>
    </row>
    <row r="82" spans="1:3" ht="21.75" customHeight="1" thickBot="1" x14ac:dyDescent="0.25">
      <c r="A82" s="25" t="s">
        <v>49</v>
      </c>
      <c r="B82" s="15">
        <v>0</v>
      </c>
      <c r="C82" s="26">
        <v>986</v>
      </c>
    </row>
    <row r="83" spans="1:3" ht="21.75" customHeight="1" thickBot="1" x14ac:dyDescent="0.25">
      <c r="A83" s="21" t="s">
        <v>51</v>
      </c>
      <c r="B83" s="27">
        <f>SUM(B81:B82)</f>
        <v>0</v>
      </c>
      <c r="C83" s="28">
        <f>SUM(C81:C82)</f>
        <v>2102.3000000000002</v>
      </c>
    </row>
    <row r="84" spans="1:3" ht="21.75" customHeight="1" thickBot="1" x14ac:dyDescent="0.25">
      <c r="A84" s="3"/>
      <c r="B84" s="4"/>
      <c r="C84" s="4"/>
    </row>
    <row r="85" spans="1:3" ht="21.75" customHeight="1" thickBot="1" x14ac:dyDescent="0.3">
      <c r="A85" s="21" t="s">
        <v>131</v>
      </c>
      <c r="B85" s="71" t="s">
        <v>126</v>
      </c>
      <c r="C85" s="71" t="s">
        <v>125</v>
      </c>
    </row>
    <row r="86" spans="1:3" ht="21.75" customHeight="1" x14ac:dyDescent="0.2">
      <c r="A86" s="22" t="s">
        <v>25</v>
      </c>
      <c r="B86" s="23">
        <v>0</v>
      </c>
      <c r="C86" s="24">
        <v>840.94</v>
      </c>
    </row>
    <row r="87" spans="1:3" ht="21.75" customHeight="1" thickBot="1" x14ac:dyDescent="0.25">
      <c r="A87" s="25" t="s">
        <v>49</v>
      </c>
      <c r="B87" s="15">
        <v>0</v>
      </c>
      <c r="C87" s="26">
        <v>1136.55</v>
      </c>
    </row>
    <row r="88" spans="1:3" ht="21.75" customHeight="1" thickBot="1" x14ac:dyDescent="0.25">
      <c r="A88" s="21" t="s">
        <v>51</v>
      </c>
      <c r="B88" s="27">
        <f>SUM(B86:B87)</f>
        <v>0</v>
      </c>
      <c r="C88" s="28">
        <f>SUM(C86:C87)</f>
        <v>1977.49</v>
      </c>
    </row>
    <row r="89" spans="1:3" ht="21.75" customHeight="1" thickBot="1" x14ac:dyDescent="0.25">
      <c r="A89" s="9"/>
      <c r="B89" s="9"/>
      <c r="C89" s="9"/>
    </row>
    <row r="90" spans="1:3" ht="21.75" customHeight="1" thickBot="1" x14ac:dyDescent="0.3">
      <c r="A90" s="14" t="s">
        <v>104</v>
      </c>
      <c r="B90" s="12"/>
      <c r="C90" s="13"/>
    </row>
    <row r="91" spans="1:3" ht="21.75" customHeight="1" thickBot="1" x14ac:dyDescent="0.25">
      <c r="C91" s="9"/>
    </row>
    <row r="92" spans="1:3" ht="21.75" customHeight="1" thickBot="1" x14ac:dyDescent="0.25">
      <c r="A92" s="94" t="s">
        <v>55</v>
      </c>
      <c r="B92" s="95"/>
      <c r="C92" s="96"/>
    </row>
    <row r="93" spans="1:3" ht="21.75" customHeight="1" thickBot="1" x14ac:dyDescent="0.25">
      <c r="A93" s="3"/>
      <c r="B93" s="4"/>
      <c r="C93" s="4"/>
    </row>
    <row r="94" spans="1:3" ht="21.75" customHeight="1" thickBot="1" x14ac:dyDescent="0.3">
      <c r="A94" s="21" t="s">
        <v>56</v>
      </c>
      <c r="B94" s="71" t="s">
        <v>126</v>
      </c>
      <c r="C94" s="71" t="s">
        <v>125</v>
      </c>
    </row>
    <row r="95" spans="1:3" ht="21.75" customHeight="1" x14ac:dyDescent="0.2">
      <c r="A95" s="22" t="s">
        <v>25</v>
      </c>
      <c r="B95" s="23">
        <v>7040</v>
      </c>
      <c r="C95" s="24">
        <v>11051.19</v>
      </c>
    </row>
    <row r="96" spans="1:3" ht="21.75" customHeight="1" x14ac:dyDescent="0.2">
      <c r="A96" s="25" t="s">
        <v>49</v>
      </c>
      <c r="B96" s="16">
        <v>14080</v>
      </c>
      <c r="C96" s="35">
        <v>8400.8799999999992</v>
      </c>
    </row>
    <row r="97" spans="1:3" ht="21.75" customHeight="1" x14ac:dyDescent="0.2">
      <c r="A97" s="36" t="s">
        <v>50</v>
      </c>
      <c r="B97" s="16">
        <v>4725</v>
      </c>
      <c r="C97" s="35">
        <v>3254.28</v>
      </c>
    </row>
    <row r="98" spans="1:3" ht="21.75" customHeight="1" x14ac:dyDescent="0.2">
      <c r="A98" s="36" t="s">
        <v>32</v>
      </c>
      <c r="B98" s="16">
        <v>5700</v>
      </c>
      <c r="C98" s="35">
        <v>5153.63</v>
      </c>
    </row>
    <row r="99" spans="1:3" ht="21.75" customHeight="1" x14ac:dyDescent="0.2">
      <c r="A99" s="36" t="s">
        <v>57</v>
      </c>
      <c r="B99" s="16">
        <v>2700</v>
      </c>
      <c r="C99" s="35">
        <v>1495.32</v>
      </c>
    </row>
    <row r="100" spans="1:3" ht="21.75" customHeight="1" thickBot="1" x14ac:dyDescent="0.25">
      <c r="A100" s="25" t="s">
        <v>54</v>
      </c>
      <c r="B100" s="15">
        <v>1200</v>
      </c>
      <c r="C100" s="26">
        <v>559.91</v>
      </c>
    </row>
    <row r="101" spans="1:3" ht="21.75" customHeight="1" thickBot="1" x14ac:dyDescent="0.25">
      <c r="A101" s="21" t="s">
        <v>51</v>
      </c>
      <c r="B101" s="27">
        <f>SUM(B95:B100)</f>
        <v>35445</v>
      </c>
      <c r="C101" s="28">
        <f>SUM(C95:C100)</f>
        <v>29915.21</v>
      </c>
    </row>
    <row r="102" spans="1:3" ht="21.75" customHeight="1" thickBot="1" x14ac:dyDescent="0.25">
      <c r="A102" s="9"/>
      <c r="B102" s="9"/>
      <c r="C102" s="9"/>
    </row>
    <row r="103" spans="1:3" ht="21.75" customHeight="1" thickBot="1" x14ac:dyDescent="0.3">
      <c r="A103" s="21" t="s">
        <v>112</v>
      </c>
      <c r="B103" s="71" t="s">
        <v>126</v>
      </c>
      <c r="C103" s="71" t="s">
        <v>125</v>
      </c>
    </row>
    <row r="104" spans="1:3" ht="21.75" customHeight="1" x14ac:dyDescent="0.2">
      <c r="A104" s="22" t="s">
        <v>25</v>
      </c>
      <c r="B104" s="23">
        <v>7040</v>
      </c>
      <c r="C104" s="24">
        <v>0</v>
      </c>
    </row>
    <row r="105" spans="1:3" ht="21.75" customHeight="1" x14ac:dyDescent="0.2">
      <c r="A105" s="25" t="s">
        <v>49</v>
      </c>
      <c r="B105" s="16">
        <v>10560</v>
      </c>
      <c r="C105" s="35">
        <v>0</v>
      </c>
    </row>
    <row r="106" spans="1:3" ht="21.75" customHeight="1" x14ac:dyDescent="0.2">
      <c r="A106" s="36" t="s">
        <v>50</v>
      </c>
      <c r="B106" s="16">
        <v>3150</v>
      </c>
      <c r="C106" s="35">
        <v>0</v>
      </c>
    </row>
    <row r="107" spans="1:3" ht="21.75" customHeight="1" x14ac:dyDescent="0.2">
      <c r="A107" s="36" t="s">
        <v>32</v>
      </c>
      <c r="B107" s="16">
        <v>3800</v>
      </c>
      <c r="C107" s="35">
        <v>0</v>
      </c>
    </row>
    <row r="108" spans="1:3" ht="21.75" customHeight="1" x14ac:dyDescent="0.2">
      <c r="A108" s="36" t="s">
        <v>57</v>
      </c>
      <c r="B108" s="16">
        <v>1800</v>
      </c>
      <c r="C108" s="35">
        <v>0</v>
      </c>
    </row>
    <row r="109" spans="1:3" ht="21.75" customHeight="1" thickBot="1" x14ac:dyDescent="0.25">
      <c r="A109" s="25" t="s">
        <v>54</v>
      </c>
      <c r="B109" s="15">
        <v>1200</v>
      </c>
      <c r="C109" s="26">
        <v>0</v>
      </c>
    </row>
    <row r="110" spans="1:3" ht="21.75" customHeight="1" thickBot="1" x14ac:dyDescent="0.25">
      <c r="A110" s="21" t="s">
        <v>51</v>
      </c>
      <c r="B110" s="27">
        <f>SUM(B104:B109)</f>
        <v>27550</v>
      </c>
      <c r="C110" s="28">
        <f>SUM(C104:C109)</f>
        <v>0</v>
      </c>
    </row>
    <row r="111" spans="1:3" ht="21.75" customHeight="1" thickBot="1" x14ac:dyDescent="0.25">
      <c r="A111" s="9"/>
      <c r="B111" s="9"/>
      <c r="C111" s="9"/>
    </row>
    <row r="112" spans="1:3" ht="21.75" customHeight="1" thickBot="1" x14ac:dyDescent="0.3">
      <c r="A112" s="21" t="s">
        <v>105</v>
      </c>
      <c r="B112" s="71" t="s">
        <v>126</v>
      </c>
      <c r="C112" s="71" t="s">
        <v>125</v>
      </c>
    </row>
    <row r="113" spans="1:3" ht="21.75" customHeight="1" x14ac:dyDescent="0.2">
      <c r="A113" s="22" t="s">
        <v>25</v>
      </c>
      <c r="B113" s="23">
        <v>7040</v>
      </c>
      <c r="C113" s="24">
        <v>14275.46</v>
      </c>
    </row>
    <row r="114" spans="1:3" ht="21.75" customHeight="1" x14ac:dyDescent="0.2">
      <c r="A114" s="25" t="s">
        <v>49</v>
      </c>
      <c r="B114" s="16">
        <v>14080</v>
      </c>
      <c r="C114" s="35">
        <v>9857</v>
      </c>
    </row>
    <row r="115" spans="1:3" ht="21.75" customHeight="1" x14ac:dyDescent="0.2">
      <c r="A115" s="36" t="s">
        <v>50</v>
      </c>
      <c r="B115" s="16">
        <v>4725</v>
      </c>
      <c r="C115" s="35">
        <v>3645.1</v>
      </c>
    </row>
    <row r="116" spans="1:3" ht="21.75" customHeight="1" x14ac:dyDescent="0.2">
      <c r="A116" s="36" t="s">
        <v>32</v>
      </c>
      <c r="B116" s="16">
        <v>5700</v>
      </c>
      <c r="C116" s="35">
        <v>3800</v>
      </c>
    </row>
    <row r="117" spans="1:3" ht="21.75" customHeight="1" x14ac:dyDescent="0.2">
      <c r="A117" s="36" t="s">
        <v>57</v>
      </c>
      <c r="B117" s="16">
        <v>2700</v>
      </c>
      <c r="C117" s="35">
        <v>2700.62</v>
      </c>
    </row>
    <row r="118" spans="1:3" ht="21.75" customHeight="1" thickBot="1" x14ac:dyDescent="0.25">
      <c r="A118" s="25" t="s">
        <v>54</v>
      </c>
      <c r="B118" s="15">
        <v>800</v>
      </c>
      <c r="C118" s="26">
        <v>1096.26</v>
      </c>
    </row>
    <row r="119" spans="1:3" ht="21.75" customHeight="1" thickBot="1" x14ac:dyDescent="0.25">
      <c r="A119" s="21" t="s">
        <v>51</v>
      </c>
      <c r="B119" s="27">
        <f>SUM(B113:B118)</f>
        <v>35045</v>
      </c>
      <c r="C119" s="28">
        <f>SUM(C113:C118)</f>
        <v>35374.44</v>
      </c>
    </row>
    <row r="120" spans="1:3" ht="21.75" customHeight="1" thickBot="1" x14ac:dyDescent="0.25">
      <c r="A120" s="3"/>
      <c r="B120" s="37"/>
      <c r="C120" s="37"/>
    </row>
    <row r="121" spans="1:3" ht="21.75" customHeight="1" thickBot="1" x14ac:dyDescent="0.3">
      <c r="A121" s="14" t="s">
        <v>148</v>
      </c>
      <c r="B121" s="12"/>
      <c r="C121" s="13"/>
    </row>
    <row r="122" spans="1:3" ht="21.75" customHeight="1" thickBot="1" x14ac:dyDescent="0.25">
      <c r="A122" s="3"/>
      <c r="B122" s="37"/>
      <c r="C122" s="37"/>
    </row>
    <row r="123" spans="1:3" ht="21.75" customHeight="1" thickBot="1" x14ac:dyDescent="0.25">
      <c r="A123" s="94" t="s">
        <v>129</v>
      </c>
      <c r="B123" s="95"/>
      <c r="C123" s="96"/>
    </row>
    <row r="124" spans="1:3" ht="21.75" customHeight="1" thickBot="1" x14ac:dyDescent="0.25">
      <c r="A124" s="3"/>
      <c r="B124" s="4"/>
      <c r="C124" s="4"/>
    </row>
    <row r="125" spans="1:3" ht="21.75" customHeight="1" thickBot="1" x14ac:dyDescent="0.3">
      <c r="A125" s="21" t="s">
        <v>41</v>
      </c>
      <c r="B125" s="71" t="s">
        <v>126</v>
      </c>
      <c r="C125" s="71" t="s">
        <v>125</v>
      </c>
    </row>
    <row r="126" spans="1:3" ht="21.75" customHeight="1" x14ac:dyDescent="0.2">
      <c r="A126" s="22" t="s">
        <v>25</v>
      </c>
      <c r="B126" s="23">
        <v>7700</v>
      </c>
      <c r="C126" s="24">
        <v>19580.55</v>
      </c>
    </row>
    <row r="127" spans="1:3" ht="21.75" customHeight="1" x14ac:dyDescent="0.2">
      <c r="A127" s="25" t="s">
        <v>49</v>
      </c>
      <c r="B127" s="16">
        <v>3850</v>
      </c>
      <c r="C127" s="35">
        <v>18114.5</v>
      </c>
    </row>
    <row r="128" spans="1:3" ht="21.75" customHeight="1" x14ac:dyDescent="0.2">
      <c r="A128" s="36" t="s">
        <v>50</v>
      </c>
      <c r="B128" s="16">
        <v>1575</v>
      </c>
      <c r="C128" s="35">
        <v>5804.9</v>
      </c>
    </row>
    <row r="129" spans="1:3" ht="21.75" customHeight="1" x14ac:dyDescent="0.2">
      <c r="A129" s="36" t="s">
        <v>32</v>
      </c>
      <c r="B129" s="16">
        <v>3800</v>
      </c>
      <c r="C129" s="35">
        <v>6788.8</v>
      </c>
    </row>
    <row r="130" spans="1:3" ht="21.75" customHeight="1" x14ac:dyDescent="0.2">
      <c r="A130" s="36" t="s">
        <v>57</v>
      </c>
      <c r="B130" s="16">
        <v>3600</v>
      </c>
      <c r="C130" s="35">
        <v>3264.59</v>
      </c>
    </row>
    <row r="131" spans="1:3" ht="21.75" customHeight="1" thickBot="1" x14ac:dyDescent="0.25">
      <c r="A131" s="25" t="s">
        <v>54</v>
      </c>
      <c r="B131" s="15">
        <v>600</v>
      </c>
      <c r="C131" s="26">
        <v>1840</v>
      </c>
    </row>
    <row r="132" spans="1:3" ht="21.75" customHeight="1" thickBot="1" x14ac:dyDescent="0.25">
      <c r="A132" s="21" t="s">
        <v>51</v>
      </c>
      <c r="B132" s="27">
        <f>SUM(B126:B131)</f>
        <v>21125</v>
      </c>
      <c r="C132" s="28">
        <f>SUM(C126:C131)</f>
        <v>55393.340000000011</v>
      </c>
    </row>
    <row r="133" spans="1:3" ht="21.75" customHeight="1" thickBot="1" x14ac:dyDescent="0.25">
      <c r="A133" s="9"/>
      <c r="B133" s="9"/>
      <c r="C133" s="9"/>
    </row>
    <row r="134" spans="1:3" ht="21.75" customHeight="1" thickBot="1" x14ac:dyDescent="0.3">
      <c r="A134" s="14" t="s">
        <v>104</v>
      </c>
      <c r="B134" s="12"/>
      <c r="C134" s="13"/>
    </row>
    <row r="135" spans="1:3" ht="21.75" customHeight="1" thickBot="1" x14ac:dyDescent="0.25">
      <c r="A135" s="9"/>
      <c r="B135" s="9"/>
      <c r="C135" s="9"/>
    </row>
    <row r="136" spans="1:3" ht="21.75" customHeight="1" thickBot="1" x14ac:dyDescent="0.25">
      <c r="A136" s="94" t="s">
        <v>37</v>
      </c>
      <c r="B136" s="95"/>
      <c r="C136" s="96"/>
    </row>
    <row r="137" spans="1:3" ht="21.75" customHeight="1" thickBot="1" x14ac:dyDescent="0.25">
      <c r="A137" s="3"/>
      <c r="B137" s="4"/>
      <c r="C137" s="4"/>
    </row>
    <row r="138" spans="1:3" ht="21.75" customHeight="1" thickBot="1" x14ac:dyDescent="0.3">
      <c r="A138" s="21" t="s">
        <v>58</v>
      </c>
      <c r="B138" s="71" t="s">
        <v>126</v>
      </c>
      <c r="C138" s="71" t="s">
        <v>125</v>
      </c>
    </row>
    <row r="139" spans="1:3" ht="21.75" customHeight="1" x14ac:dyDescent="0.2">
      <c r="A139" s="22" t="s">
        <v>25</v>
      </c>
      <c r="B139" s="23">
        <v>1100</v>
      </c>
      <c r="C139" s="24">
        <v>0</v>
      </c>
    </row>
    <row r="140" spans="1:3" ht="21.75" customHeight="1" x14ac:dyDescent="0.2">
      <c r="A140" s="25" t="s">
        <v>49</v>
      </c>
      <c r="B140" s="16">
        <v>550</v>
      </c>
      <c r="C140" s="35">
        <v>0</v>
      </c>
    </row>
    <row r="141" spans="1:3" ht="21.75" customHeight="1" x14ac:dyDescent="0.2">
      <c r="A141" s="36" t="s">
        <v>50</v>
      </c>
      <c r="B141" s="16">
        <v>900</v>
      </c>
      <c r="C141" s="35">
        <v>0</v>
      </c>
    </row>
    <row r="142" spans="1:3" ht="21.75" customHeight="1" thickBot="1" x14ac:dyDescent="0.25">
      <c r="A142" s="25" t="s">
        <v>54</v>
      </c>
      <c r="B142" s="15">
        <v>400</v>
      </c>
      <c r="C142" s="26">
        <v>0</v>
      </c>
    </row>
    <row r="143" spans="1:3" ht="21.75" customHeight="1" thickBot="1" x14ac:dyDescent="0.25">
      <c r="A143" s="21" t="s">
        <v>51</v>
      </c>
      <c r="B143" s="27">
        <f>SUM(B139:B142)</f>
        <v>2950</v>
      </c>
      <c r="C143" s="28">
        <f>SUM(C139:C142)</f>
        <v>0</v>
      </c>
    </row>
    <row r="144" spans="1:3" ht="21.75" customHeight="1" thickBot="1" x14ac:dyDescent="0.25">
      <c r="A144" s="3"/>
      <c r="B144" s="37"/>
      <c r="C144" s="37"/>
    </row>
    <row r="145" spans="1:3" ht="21.75" customHeight="1" thickBot="1" x14ac:dyDescent="0.3">
      <c r="A145" s="14" t="s">
        <v>104</v>
      </c>
      <c r="B145" s="33"/>
      <c r="C145" s="34"/>
    </row>
    <row r="146" spans="1:3" ht="21.75" customHeight="1" thickBot="1" x14ac:dyDescent="0.25">
      <c r="C146" s="9"/>
    </row>
    <row r="147" spans="1:3" ht="21.75" customHeight="1" thickBot="1" x14ac:dyDescent="0.25">
      <c r="A147" s="94" t="s">
        <v>128</v>
      </c>
      <c r="B147" s="95"/>
      <c r="C147" s="96"/>
    </row>
    <row r="148" spans="1:3" ht="21.75" customHeight="1" thickBot="1" x14ac:dyDescent="0.25">
      <c r="A148" s="3"/>
      <c r="B148" s="4"/>
      <c r="C148" s="4"/>
    </row>
    <row r="149" spans="1:3" ht="21.75" customHeight="1" thickBot="1" x14ac:dyDescent="0.3">
      <c r="A149" s="21" t="s">
        <v>59</v>
      </c>
      <c r="B149" s="71" t="s">
        <v>126</v>
      </c>
      <c r="C149" s="71" t="s">
        <v>125</v>
      </c>
    </row>
    <row r="150" spans="1:3" ht="21.75" customHeight="1" x14ac:dyDescent="0.2">
      <c r="A150" s="22" t="s">
        <v>25</v>
      </c>
      <c r="B150" s="23">
        <v>7040</v>
      </c>
      <c r="C150" s="24">
        <v>10455.73</v>
      </c>
    </row>
    <row r="151" spans="1:3" ht="21.75" customHeight="1" x14ac:dyDescent="0.2">
      <c r="A151" s="25" t="s">
        <v>49</v>
      </c>
      <c r="B151" s="16">
        <v>10560</v>
      </c>
      <c r="C151" s="35">
        <v>5336.9</v>
      </c>
    </row>
    <row r="152" spans="1:3" ht="21.75" customHeight="1" x14ac:dyDescent="0.2">
      <c r="A152" s="36" t="s">
        <v>50</v>
      </c>
      <c r="B152" s="16">
        <v>3150</v>
      </c>
      <c r="C152" s="35">
        <f>2400.78+1178.5</f>
        <v>3579.28</v>
      </c>
    </row>
    <row r="153" spans="1:3" ht="21.75" customHeight="1" thickBot="1" x14ac:dyDescent="0.25">
      <c r="A153" s="25" t="s">
        <v>54</v>
      </c>
      <c r="B153" s="15">
        <v>900</v>
      </c>
      <c r="C153" s="26">
        <f>1116.82+260</f>
        <v>1376.82</v>
      </c>
    </row>
    <row r="154" spans="1:3" ht="21.75" customHeight="1" thickBot="1" x14ac:dyDescent="0.25">
      <c r="A154" s="21" t="s">
        <v>51</v>
      </c>
      <c r="B154" s="27">
        <f>SUM(B150:B153)</f>
        <v>21650</v>
      </c>
      <c r="C154" s="28">
        <f>SUM(C150:C153)</f>
        <v>20748.73</v>
      </c>
    </row>
    <row r="155" spans="1:3" ht="21.75" customHeight="1" thickBot="1" x14ac:dyDescent="0.25">
      <c r="A155" s="9"/>
      <c r="B155" s="9"/>
      <c r="C155" s="9"/>
    </row>
    <row r="156" spans="1:3" ht="21.75" customHeight="1" thickBot="1" x14ac:dyDescent="0.3">
      <c r="A156" s="21" t="s">
        <v>138</v>
      </c>
      <c r="B156" s="71" t="s">
        <v>126</v>
      </c>
      <c r="C156" s="71" t="s">
        <v>125</v>
      </c>
    </row>
    <row r="157" spans="1:3" ht="21.75" customHeight="1" x14ac:dyDescent="0.2">
      <c r="A157" s="22" t="s">
        <v>25</v>
      </c>
      <c r="B157" s="23">
        <v>7040</v>
      </c>
      <c r="C157" s="24">
        <v>6246.98</v>
      </c>
    </row>
    <row r="158" spans="1:3" ht="21.75" customHeight="1" x14ac:dyDescent="0.2">
      <c r="A158" s="25" t="s">
        <v>49</v>
      </c>
      <c r="B158" s="16">
        <v>10560</v>
      </c>
      <c r="C158" s="35">
        <v>8498.2999999999993</v>
      </c>
    </row>
    <row r="159" spans="1:3" ht="21.75" customHeight="1" x14ac:dyDescent="0.2">
      <c r="A159" s="36" t="s">
        <v>50</v>
      </c>
      <c r="B159" s="16">
        <v>3150</v>
      </c>
      <c r="C159" s="35">
        <v>2917.33</v>
      </c>
    </row>
    <row r="160" spans="1:3" ht="21.75" customHeight="1" x14ac:dyDescent="0.2">
      <c r="A160" s="36" t="s">
        <v>57</v>
      </c>
      <c r="B160" s="16">
        <v>0</v>
      </c>
      <c r="C160" s="35">
        <v>780.45</v>
      </c>
    </row>
    <row r="161" spans="1:3" ht="21.75" customHeight="1" thickBot="1" x14ac:dyDescent="0.25">
      <c r="A161" s="25" t="s">
        <v>54</v>
      </c>
      <c r="B161" s="15">
        <v>900</v>
      </c>
      <c r="C161" s="26">
        <v>1252.2</v>
      </c>
    </row>
    <row r="162" spans="1:3" ht="21.75" customHeight="1" thickBot="1" x14ac:dyDescent="0.25">
      <c r="A162" s="21" t="s">
        <v>51</v>
      </c>
      <c r="B162" s="27">
        <f>SUM(B157:B161)</f>
        <v>21650</v>
      </c>
      <c r="C162" s="28">
        <f>SUM(C157:C161)</f>
        <v>19695.260000000002</v>
      </c>
    </row>
    <row r="163" spans="1:3" ht="21.75" customHeight="1" thickBot="1" x14ac:dyDescent="0.25">
      <c r="A163" s="3"/>
      <c r="B163" s="37"/>
      <c r="C163" s="37"/>
    </row>
    <row r="164" spans="1:3" ht="21.75" customHeight="1" thickBot="1" x14ac:dyDescent="0.3">
      <c r="A164" s="14" t="s">
        <v>104</v>
      </c>
      <c r="B164" s="12"/>
      <c r="C164" s="13"/>
    </row>
    <row r="165" spans="1:3" ht="21.75" customHeight="1" thickBot="1" x14ac:dyDescent="0.25">
      <c r="A165" s="3"/>
      <c r="B165" s="37"/>
      <c r="C165" s="37"/>
    </row>
    <row r="166" spans="1:3" ht="21.75" customHeight="1" thickBot="1" x14ac:dyDescent="0.25">
      <c r="A166" s="94" t="s">
        <v>117</v>
      </c>
      <c r="B166" s="95"/>
      <c r="C166" s="96"/>
    </row>
    <row r="167" spans="1:3" ht="21.75" customHeight="1" thickBot="1" x14ac:dyDescent="0.25">
      <c r="A167" s="3"/>
      <c r="B167" s="37"/>
      <c r="C167" s="37"/>
    </row>
    <row r="168" spans="1:3" ht="21.75" customHeight="1" thickBot="1" x14ac:dyDescent="0.3">
      <c r="A168" s="21" t="s">
        <v>118</v>
      </c>
      <c r="B168" s="71" t="s">
        <v>126</v>
      </c>
      <c r="C168" s="71" t="s">
        <v>125</v>
      </c>
    </row>
    <row r="169" spans="1:3" ht="21.75" customHeight="1" x14ac:dyDescent="0.2">
      <c r="A169" s="22" t="s">
        <v>25</v>
      </c>
      <c r="B169" s="23">
        <v>2200</v>
      </c>
      <c r="C169" s="24">
        <v>2000</v>
      </c>
    </row>
    <row r="170" spans="1:3" ht="21.75" customHeight="1" x14ac:dyDescent="0.2">
      <c r="A170" s="25" t="s">
        <v>49</v>
      </c>
      <c r="B170" s="16">
        <v>1350</v>
      </c>
      <c r="C170" s="35">
        <v>1200</v>
      </c>
    </row>
    <row r="171" spans="1:3" ht="21.75" customHeight="1" x14ac:dyDescent="0.2">
      <c r="A171" s="36" t="s">
        <v>50</v>
      </c>
      <c r="B171" s="16">
        <v>2250</v>
      </c>
      <c r="C171" s="35">
        <v>2500</v>
      </c>
    </row>
    <row r="172" spans="1:3" ht="21.75" customHeight="1" thickBot="1" x14ac:dyDescent="0.25">
      <c r="A172" s="25" t="s">
        <v>54</v>
      </c>
      <c r="B172" s="15">
        <v>400</v>
      </c>
      <c r="C172" s="26">
        <v>0</v>
      </c>
    </row>
    <row r="173" spans="1:3" ht="21.75" customHeight="1" thickBot="1" x14ac:dyDescent="0.25">
      <c r="A173" s="21" t="s">
        <v>51</v>
      </c>
      <c r="B173" s="27">
        <f>SUM(B169:B172)</f>
        <v>6200</v>
      </c>
      <c r="C173" s="28">
        <f>SUM(C169:C172)</f>
        <v>5700</v>
      </c>
    </row>
    <row r="174" spans="1:3" ht="21.75" customHeight="1" thickBot="1" x14ac:dyDescent="0.25">
      <c r="A174" s="3"/>
      <c r="B174" s="37"/>
      <c r="C174" s="37"/>
    </row>
    <row r="175" spans="1:3" ht="21.75" customHeight="1" thickBot="1" x14ac:dyDescent="0.3">
      <c r="A175" s="14" t="s">
        <v>104</v>
      </c>
      <c r="B175" s="33"/>
      <c r="C175" s="34"/>
    </row>
    <row r="176" spans="1:3" ht="21.75" customHeight="1" thickBot="1" x14ac:dyDescent="0.25">
      <c r="C176" s="9"/>
    </row>
    <row r="177" spans="1:3" ht="21.75" customHeight="1" thickBot="1" x14ac:dyDescent="0.25">
      <c r="A177" s="94" t="s">
        <v>60</v>
      </c>
      <c r="B177" s="95"/>
      <c r="C177" s="96"/>
    </row>
    <row r="178" spans="1:3" ht="21.75" customHeight="1" thickBot="1" x14ac:dyDescent="0.25">
      <c r="A178" s="3"/>
      <c r="B178" s="4"/>
      <c r="C178" s="4"/>
    </row>
    <row r="179" spans="1:3" ht="21.75" customHeight="1" thickBot="1" x14ac:dyDescent="0.3">
      <c r="A179" s="21" t="s">
        <v>61</v>
      </c>
      <c r="B179" s="71" t="s">
        <v>126</v>
      </c>
      <c r="C179" s="71" t="s">
        <v>125</v>
      </c>
    </row>
    <row r="180" spans="1:3" ht="21.75" customHeight="1" x14ac:dyDescent="0.2">
      <c r="A180" s="22" t="s">
        <v>25</v>
      </c>
      <c r="B180" s="23">
        <v>1320</v>
      </c>
      <c r="C180" s="24">
        <v>1165.05</v>
      </c>
    </row>
    <row r="181" spans="1:3" ht="21.75" customHeight="1" x14ac:dyDescent="0.2">
      <c r="A181" s="25" t="s">
        <v>49</v>
      </c>
      <c r="B181" s="16">
        <v>1215</v>
      </c>
      <c r="C181" s="35">
        <v>927</v>
      </c>
    </row>
    <row r="182" spans="1:3" ht="21.75" customHeight="1" thickBot="1" x14ac:dyDescent="0.25">
      <c r="A182" s="36" t="s">
        <v>50</v>
      </c>
      <c r="B182" s="16">
        <v>405</v>
      </c>
      <c r="C182" s="35">
        <v>99.25</v>
      </c>
    </row>
    <row r="183" spans="1:3" ht="21.75" customHeight="1" thickBot="1" x14ac:dyDescent="0.25">
      <c r="A183" s="21" t="s">
        <v>51</v>
      </c>
      <c r="B183" s="27">
        <f>SUM(B180:B182)</f>
        <v>2940</v>
      </c>
      <c r="C183" s="28">
        <f>SUM(C180:C182)</f>
        <v>2191.3000000000002</v>
      </c>
    </row>
    <row r="184" spans="1:3" ht="21.75" customHeight="1" thickBot="1" x14ac:dyDescent="0.25">
      <c r="A184" s="9"/>
      <c r="B184" s="9"/>
      <c r="C184" s="9"/>
    </row>
    <row r="185" spans="1:3" ht="21.75" customHeight="1" thickBot="1" x14ac:dyDescent="0.3">
      <c r="A185" s="21" t="s">
        <v>62</v>
      </c>
      <c r="B185" s="71" t="s">
        <v>126</v>
      </c>
      <c r="C185" s="71" t="s">
        <v>125</v>
      </c>
    </row>
    <row r="186" spans="1:3" ht="21.75" customHeight="1" x14ac:dyDescent="0.2">
      <c r="A186" s="22" t="s">
        <v>25</v>
      </c>
      <c r="B186" s="23">
        <v>1320</v>
      </c>
      <c r="C186" s="24">
        <v>1977.36</v>
      </c>
    </row>
    <row r="187" spans="1:3" ht="21.75" customHeight="1" x14ac:dyDescent="0.2">
      <c r="A187" s="25" t="s">
        <v>49</v>
      </c>
      <c r="B187" s="16">
        <v>990</v>
      </c>
      <c r="C187" s="35">
        <v>1335.5</v>
      </c>
    </row>
    <row r="188" spans="1:3" ht="21.75" customHeight="1" thickBot="1" x14ac:dyDescent="0.25">
      <c r="A188" s="36" t="s">
        <v>50</v>
      </c>
      <c r="B188" s="16">
        <v>405</v>
      </c>
      <c r="C188" s="35">
        <v>90</v>
      </c>
    </row>
    <row r="189" spans="1:3" ht="21.75" customHeight="1" thickBot="1" x14ac:dyDescent="0.25">
      <c r="A189" s="21" t="s">
        <v>51</v>
      </c>
      <c r="B189" s="27">
        <f>SUM(B186:B188)</f>
        <v>2715</v>
      </c>
      <c r="C189" s="28">
        <f>SUM(C186:C188)</f>
        <v>3402.8599999999997</v>
      </c>
    </row>
    <row r="190" spans="1:3" ht="21.75" customHeight="1" thickBot="1" x14ac:dyDescent="0.25">
      <c r="A190" s="9"/>
      <c r="B190" s="9"/>
      <c r="C190" s="9"/>
    </row>
    <row r="191" spans="1:3" ht="21.75" customHeight="1" thickBot="1" x14ac:dyDescent="0.3">
      <c r="A191" s="21" t="s">
        <v>63</v>
      </c>
      <c r="B191" s="71" t="s">
        <v>126</v>
      </c>
      <c r="C191" s="71" t="s">
        <v>125</v>
      </c>
    </row>
    <row r="192" spans="1:3" ht="21.75" customHeight="1" x14ac:dyDescent="0.2">
      <c r="A192" s="22" t="s">
        <v>25</v>
      </c>
      <c r="B192" s="23">
        <v>1320</v>
      </c>
      <c r="C192" s="24">
        <v>619.37</v>
      </c>
    </row>
    <row r="193" spans="1:3" ht="21.75" customHeight="1" x14ac:dyDescent="0.2">
      <c r="A193" s="25" t="s">
        <v>49</v>
      </c>
      <c r="B193" s="16">
        <v>990</v>
      </c>
      <c r="C193" s="35">
        <v>538.5</v>
      </c>
    </row>
    <row r="194" spans="1:3" ht="21.75" customHeight="1" thickBot="1" x14ac:dyDescent="0.25">
      <c r="A194" s="36" t="s">
        <v>50</v>
      </c>
      <c r="B194" s="16">
        <v>405</v>
      </c>
      <c r="C194" s="35">
        <v>0</v>
      </c>
    </row>
    <row r="195" spans="1:3" ht="21.75" customHeight="1" thickBot="1" x14ac:dyDescent="0.25">
      <c r="A195" s="21" t="s">
        <v>51</v>
      </c>
      <c r="B195" s="27">
        <f>SUM(B192:B194)</f>
        <v>2715</v>
      </c>
      <c r="C195" s="28">
        <f>SUM(C192:C194)</f>
        <v>1157.8699999999999</v>
      </c>
    </row>
    <row r="196" spans="1:3" ht="21.75" customHeight="1" thickBot="1" x14ac:dyDescent="0.25">
      <c r="A196" s="9"/>
      <c r="B196" s="9"/>
      <c r="C196" s="9"/>
    </row>
    <row r="197" spans="1:3" ht="21.75" customHeight="1" thickBot="1" x14ac:dyDescent="0.3">
      <c r="A197" s="21" t="s">
        <v>64</v>
      </c>
      <c r="B197" s="71" t="s">
        <v>126</v>
      </c>
      <c r="C197" s="71" t="s">
        <v>125</v>
      </c>
    </row>
    <row r="198" spans="1:3" ht="21.75" customHeight="1" x14ac:dyDescent="0.2">
      <c r="A198" s="22" t="s">
        <v>25</v>
      </c>
      <c r="B198" s="23">
        <v>1320</v>
      </c>
      <c r="C198" s="24">
        <v>1112.56</v>
      </c>
    </row>
    <row r="199" spans="1:3" ht="21.75" customHeight="1" x14ac:dyDescent="0.2">
      <c r="A199" s="25" t="s">
        <v>49</v>
      </c>
      <c r="B199" s="16">
        <v>990</v>
      </c>
      <c r="C199" s="35">
        <v>578.5</v>
      </c>
    </row>
    <row r="200" spans="1:3" ht="21.75" customHeight="1" thickBot="1" x14ac:dyDescent="0.25">
      <c r="A200" s="36" t="s">
        <v>50</v>
      </c>
      <c r="B200" s="16">
        <v>405</v>
      </c>
      <c r="C200" s="35">
        <v>95</v>
      </c>
    </row>
    <row r="201" spans="1:3" ht="21.75" customHeight="1" thickBot="1" x14ac:dyDescent="0.25">
      <c r="A201" s="21" t="s">
        <v>51</v>
      </c>
      <c r="B201" s="27">
        <f>SUM(B198:B200)</f>
        <v>2715</v>
      </c>
      <c r="C201" s="28">
        <f>SUM(C198:C200)</f>
        <v>1786.06</v>
      </c>
    </row>
    <row r="202" spans="1:3" ht="21.75" customHeight="1" thickBot="1" x14ac:dyDescent="0.25">
      <c r="A202" s="9"/>
      <c r="B202" s="9"/>
      <c r="C202" s="9"/>
    </row>
    <row r="203" spans="1:3" ht="21.75" customHeight="1" thickBot="1" x14ac:dyDescent="0.3">
      <c r="A203" s="21" t="s">
        <v>65</v>
      </c>
      <c r="B203" s="71" t="s">
        <v>126</v>
      </c>
      <c r="C203" s="71" t="s">
        <v>125</v>
      </c>
    </row>
    <row r="204" spans="1:3" ht="21.75" customHeight="1" x14ac:dyDescent="0.2">
      <c r="A204" s="22" t="s">
        <v>25</v>
      </c>
      <c r="B204" s="23">
        <v>1320</v>
      </c>
      <c r="C204" s="24">
        <v>1949.69</v>
      </c>
    </row>
    <row r="205" spans="1:3" ht="21.75" customHeight="1" x14ac:dyDescent="0.2">
      <c r="A205" s="25" t="s">
        <v>49</v>
      </c>
      <c r="B205" s="16">
        <v>990</v>
      </c>
      <c r="C205" s="35">
        <v>2228</v>
      </c>
    </row>
    <row r="206" spans="1:3" ht="21.75" customHeight="1" thickBot="1" x14ac:dyDescent="0.25">
      <c r="A206" s="36" t="s">
        <v>50</v>
      </c>
      <c r="B206" s="16">
        <v>405</v>
      </c>
      <c r="C206" s="35">
        <v>534.79999999999995</v>
      </c>
    </row>
    <row r="207" spans="1:3" ht="21.75" customHeight="1" thickBot="1" x14ac:dyDescent="0.25">
      <c r="A207" s="21" t="s">
        <v>51</v>
      </c>
      <c r="B207" s="27">
        <f>SUM(B204:B206)</f>
        <v>2715</v>
      </c>
      <c r="C207" s="28">
        <f>SUM(C204:C206)</f>
        <v>4712.4900000000007</v>
      </c>
    </row>
    <row r="208" spans="1:3" ht="21.75" customHeight="1" thickBot="1" x14ac:dyDescent="0.25">
      <c r="A208" s="9"/>
      <c r="B208" s="9"/>
      <c r="C208" s="9"/>
    </row>
    <row r="209" spans="1:3" ht="21.75" customHeight="1" thickBot="1" x14ac:dyDescent="0.3">
      <c r="A209" s="21" t="s">
        <v>66</v>
      </c>
      <c r="B209" s="71" t="s">
        <v>126</v>
      </c>
      <c r="C209" s="71" t="s">
        <v>125</v>
      </c>
    </row>
    <row r="210" spans="1:3" ht="21.75" customHeight="1" x14ac:dyDescent="0.2">
      <c r="A210" s="22" t="s">
        <v>25</v>
      </c>
      <c r="B210" s="23">
        <v>1320</v>
      </c>
      <c r="C210" s="24">
        <v>990.25</v>
      </c>
    </row>
    <row r="211" spans="1:3" ht="21.75" customHeight="1" x14ac:dyDescent="0.2">
      <c r="A211" s="25" t="s">
        <v>49</v>
      </c>
      <c r="B211" s="16">
        <v>990</v>
      </c>
      <c r="C211" s="35">
        <v>837</v>
      </c>
    </row>
    <row r="212" spans="1:3" ht="21.75" customHeight="1" thickBot="1" x14ac:dyDescent="0.25">
      <c r="A212" s="36" t="s">
        <v>50</v>
      </c>
      <c r="B212" s="16">
        <v>405</v>
      </c>
      <c r="C212" s="35">
        <v>0</v>
      </c>
    </row>
    <row r="213" spans="1:3" ht="21.75" customHeight="1" thickBot="1" x14ac:dyDescent="0.25">
      <c r="A213" s="21" t="s">
        <v>51</v>
      </c>
      <c r="B213" s="27">
        <f>SUM(B210:B212)</f>
        <v>2715</v>
      </c>
      <c r="C213" s="28">
        <f>SUM(C210:C212)</f>
        <v>1827.25</v>
      </c>
    </row>
    <row r="214" spans="1:3" ht="21.75" customHeight="1" thickBot="1" x14ac:dyDescent="0.25">
      <c r="A214" s="3"/>
      <c r="B214" s="37"/>
      <c r="C214" s="37"/>
    </row>
    <row r="215" spans="1:3" ht="21.75" customHeight="1" thickBot="1" x14ac:dyDescent="0.25">
      <c r="A215" s="94" t="s">
        <v>139</v>
      </c>
      <c r="B215" s="95"/>
      <c r="C215" s="96"/>
    </row>
    <row r="216" spans="1:3" ht="21.75" customHeight="1" thickBot="1" x14ac:dyDescent="0.25">
      <c r="C216" s="9"/>
    </row>
    <row r="217" spans="1:3" ht="21.75" customHeight="1" thickBot="1" x14ac:dyDescent="0.3">
      <c r="A217" s="21" t="s">
        <v>140</v>
      </c>
      <c r="B217" s="71" t="s">
        <v>126</v>
      </c>
      <c r="C217" s="71" t="s">
        <v>125</v>
      </c>
    </row>
    <row r="218" spans="1:3" ht="21.75" customHeight="1" x14ac:dyDescent="0.2">
      <c r="A218" s="22" t="s">
        <v>25</v>
      </c>
      <c r="B218" s="23">
        <v>1320</v>
      </c>
      <c r="C218" s="24">
        <v>0</v>
      </c>
    </row>
    <row r="219" spans="1:3" ht="21.75" customHeight="1" x14ac:dyDescent="0.2">
      <c r="A219" s="25" t="s">
        <v>49</v>
      </c>
      <c r="B219" s="16">
        <v>1320</v>
      </c>
      <c r="C219" s="35">
        <v>0</v>
      </c>
    </row>
    <row r="220" spans="1:3" ht="21.75" customHeight="1" thickBot="1" x14ac:dyDescent="0.25">
      <c r="A220" s="36" t="s">
        <v>50</v>
      </c>
      <c r="B220" s="16">
        <v>405</v>
      </c>
      <c r="C220" s="35">
        <v>0</v>
      </c>
    </row>
    <row r="221" spans="1:3" ht="21.75" customHeight="1" thickBot="1" x14ac:dyDescent="0.25">
      <c r="A221" s="21" t="s">
        <v>51</v>
      </c>
      <c r="B221" s="27">
        <f>SUM(B218:B220)</f>
        <v>3045</v>
      </c>
      <c r="C221" s="28">
        <f>SUM(C218:C220)</f>
        <v>0</v>
      </c>
    </row>
    <row r="222" spans="1:3" ht="21.75" customHeight="1" thickBot="1" x14ac:dyDescent="0.25">
      <c r="C222" s="9"/>
    </row>
    <row r="223" spans="1:3" ht="21.75" customHeight="1" thickBot="1" x14ac:dyDescent="0.3">
      <c r="A223" s="21" t="s">
        <v>141</v>
      </c>
      <c r="B223" s="71" t="s">
        <v>126</v>
      </c>
      <c r="C223" s="71" t="s">
        <v>125</v>
      </c>
    </row>
    <row r="224" spans="1:3" ht="21.75" customHeight="1" x14ac:dyDescent="0.2">
      <c r="A224" s="22" t="s">
        <v>25</v>
      </c>
      <c r="B224" s="23">
        <v>1320</v>
      </c>
      <c r="C224" s="24">
        <v>0</v>
      </c>
    </row>
    <row r="225" spans="1:3" ht="21.75" customHeight="1" x14ac:dyDescent="0.2">
      <c r="A225" s="25" t="s">
        <v>49</v>
      </c>
      <c r="B225" s="16">
        <v>1320</v>
      </c>
      <c r="C225" s="35">
        <v>0</v>
      </c>
    </row>
    <row r="226" spans="1:3" ht="21.75" customHeight="1" thickBot="1" x14ac:dyDescent="0.25">
      <c r="A226" s="36" t="s">
        <v>50</v>
      </c>
      <c r="B226" s="16">
        <v>405</v>
      </c>
      <c r="C226" s="35">
        <v>0</v>
      </c>
    </row>
    <row r="227" spans="1:3" ht="21.75" customHeight="1" thickBot="1" x14ac:dyDescent="0.25">
      <c r="A227" s="21" t="s">
        <v>51</v>
      </c>
      <c r="B227" s="27">
        <f>SUM(B224:B226)</f>
        <v>3045</v>
      </c>
      <c r="C227" s="28">
        <f>SUM(C224:C226)</f>
        <v>0</v>
      </c>
    </row>
    <row r="228" spans="1:3" ht="21.75" customHeight="1" thickBot="1" x14ac:dyDescent="0.25">
      <c r="C228" s="9"/>
    </row>
    <row r="229" spans="1:3" ht="21.75" customHeight="1" thickBot="1" x14ac:dyDescent="0.3">
      <c r="A229" s="21" t="s">
        <v>142</v>
      </c>
      <c r="B229" s="71" t="s">
        <v>126</v>
      </c>
      <c r="C229" s="71" t="s">
        <v>125</v>
      </c>
    </row>
    <row r="230" spans="1:3" ht="21.75" customHeight="1" x14ac:dyDescent="0.2">
      <c r="A230" s="22" t="s">
        <v>25</v>
      </c>
      <c r="B230" s="23">
        <v>1320</v>
      </c>
      <c r="C230" s="24">
        <v>0</v>
      </c>
    </row>
    <row r="231" spans="1:3" ht="21.75" customHeight="1" x14ac:dyDescent="0.2">
      <c r="A231" s="25" t="s">
        <v>49</v>
      </c>
      <c r="B231" s="16">
        <v>1320</v>
      </c>
      <c r="C231" s="35">
        <v>0</v>
      </c>
    </row>
    <row r="232" spans="1:3" ht="21.75" customHeight="1" thickBot="1" x14ac:dyDescent="0.25">
      <c r="A232" s="36" t="s">
        <v>50</v>
      </c>
      <c r="B232" s="16">
        <v>405</v>
      </c>
      <c r="C232" s="35">
        <v>0</v>
      </c>
    </row>
    <row r="233" spans="1:3" ht="21.75" customHeight="1" thickBot="1" x14ac:dyDescent="0.25">
      <c r="A233" s="21" t="s">
        <v>51</v>
      </c>
      <c r="B233" s="27">
        <f>SUM(B230:B232)</f>
        <v>3045</v>
      </c>
      <c r="C233" s="28">
        <f>SUM(C230:C232)</f>
        <v>0</v>
      </c>
    </row>
    <row r="234" spans="1:3" ht="21.75" customHeight="1" thickBot="1" x14ac:dyDescent="0.25">
      <c r="C234" s="9"/>
    </row>
    <row r="235" spans="1:3" ht="21.75" customHeight="1" thickBot="1" x14ac:dyDescent="0.3">
      <c r="A235" s="14" t="s">
        <v>104</v>
      </c>
      <c r="B235" s="12"/>
      <c r="C235" s="13"/>
    </row>
    <row r="236" spans="1:3" ht="21.75" customHeight="1" thickBot="1" x14ac:dyDescent="0.25">
      <c r="C236" s="9"/>
    </row>
    <row r="237" spans="1:3" ht="21.75" customHeight="1" thickBot="1" x14ac:dyDescent="0.25">
      <c r="A237" s="94" t="s">
        <v>67</v>
      </c>
      <c r="B237" s="95"/>
      <c r="C237" s="96"/>
    </row>
    <row r="238" spans="1:3" ht="21.75" customHeight="1" thickBot="1" x14ac:dyDescent="0.25">
      <c r="A238" s="3"/>
      <c r="B238" s="4"/>
      <c r="C238" s="4"/>
    </row>
    <row r="239" spans="1:3" ht="21.75" customHeight="1" thickBot="1" x14ac:dyDescent="0.3">
      <c r="A239" s="21" t="s">
        <v>43</v>
      </c>
      <c r="B239" s="71" t="s">
        <v>126</v>
      </c>
      <c r="C239" s="71" t="s">
        <v>125</v>
      </c>
    </row>
    <row r="240" spans="1:3" ht="21.75" customHeight="1" x14ac:dyDescent="0.2">
      <c r="A240" s="22" t="s">
        <v>25</v>
      </c>
      <c r="B240" s="23">
        <v>6600</v>
      </c>
      <c r="C240" s="24">
        <v>6127.22</v>
      </c>
    </row>
    <row r="241" spans="1:3" ht="21.75" customHeight="1" x14ac:dyDescent="0.2">
      <c r="A241" s="25" t="s">
        <v>49</v>
      </c>
      <c r="B241" s="16">
        <v>9900</v>
      </c>
      <c r="C241" s="35">
        <v>7446.2</v>
      </c>
    </row>
    <row r="242" spans="1:3" ht="21.75" customHeight="1" x14ac:dyDescent="0.2">
      <c r="A242" s="36" t="s">
        <v>50</v>
      </c>
      <c r="B242" s="16">
        <v>3150</v>
      </c>
      <c r="C242" s="35">
        <v>4144</v>
      </c>
    </row>
    <row r="243" spans="1:3" ht="21.75" customHeight="1" thickBot="1" x14ac:dyDescent="0.25">
      <c r="A243" s="29" t="s">
        <v>54</v>
      </c>
      <c r="B243" s="30">
        <v>1600</v>
      </c>
      <c r="C243" s="31">
        <v>900</v>
      </c>
    </row>
    <row r="244" spans="1:3" ht="21.75" customHeight="1" thickBot="1" x14ac:dyDescent="0.25">
      <c r="A244" s="21" t="s">
        <v>51</v>
      </c>
      <c r="B244" s="27">
        <f>SUM(B240:B243)</f>
        <v>21250</v>
      </c>
      <c r="C244" s="28">
        <f>SUM(C240:C243)</f>
        <v>18617.419999999998</v>
      </c>
    </row>
    <row r="245" spans="1:3" ht="21.75" customHeight="1" thickBot="1" x14ac:dyDescent="0.25">
      <c r="A245" s="9"/>
      <c r="B245" s="9"/>
      <c r="C245" s="9"/>
    </row>
    <row r="246" spans="1:3" ht="21.75" customHeight="1" thickBot="1" x14ac:dyDescent="0.3">
      <c r="A246" s="14" t="s">
        <v>104</v>
      </c>
      <c r="B246" s="12"/>
      <c r="C246" s="13"/>
    </row>
    <row r="247" spans="1:3" ht="21.75" customHeight="1" thickBot="1" x14ac:dyDescent="0.25">
      <c r="A247" s="9"/>
      <c r="B247" s="9"/>
      <c r="C247" s="9"/>
    </row>
    <row r="248" spans="1:3" ht="21.75" customHeight="1" thickBot="1" x14ac:dyDescent="0.25">
      <c r="A248" s="94" t="s">
        <v>68</v>
      </c>
      <c r="B248" s="95"/>
      <c r="C248" s="96"/>
    </row>
    <row r="249" spans="1:3" ht="21.75" customHeight="1" thickBot="1" x14ac:dyDescent="0.25">
      <c r="A249" s="3"/>
      <c r="B249" s="4"/>
      <c r="C249" s="4"/>
    </row>
    <row r="250" spans="1:3" ht="21.75" customHeight="1" thickBot="1" x14ac:dyDescent="0.3">
      <c r="A250" s="21" t="s">
        <v>10</v>
      </c>
      <c r="B250" s="71" t="s">
        <v>126</v>
      </c>
      <c r="C250" s="71" t="s">
        <v>125</v>
      </c>
    </row>
    <row r="251" spans="1:3" ht="21.75" customHeight="1" x14ac:dyDescent="0.2">
      <c r="A251" s="22" t="s">
        <v>25</v>
      </c>
      <c r="B251" s="23">
        <v>6600</v>
      </c>
      <c r="C251" s="24">
        <v>6452.82</v>
      </c>
    </row>
    <row r="252" spans="1:3" ht="21.75" customHeight="1" x14ac:dyDescent="0.2">
      <c r="A252" s="25" t="s">
        <v>49</v>
      </c>
      <c r="B252" s="16">
        <v>6600</v>
      </c>
      <c r="C252" s="35">
        <v>2493.3200000000002</v>
      </c>
    </row>
    <row r="253" spans="1:3" ht="21.75" customHeight="1" x14ac:dyDescent="0.2">
      <c r="A253" s="36" t="s">
        <v>50</v>
      </c>
      <c r="B253" s="16">
        <v>2025</v>
      </c>
      <c r="C253" s="35">
        <v>0</v>
      </c>
    </row>
    <row r="254" spans="1:3" ht="21.75" customHeight="1" thickBot="1" x14ac:dyDescent="0.25">
      <c r="A254" s="29" t="s">
        <v>54</v>
      </c>
      <c r="B254" s="30">
        <v>1500</v>
      </c>
      <c r="C254" s="31">
        <v>0</v>
      </c>
    </row>
    <row r="255" spans="1:3" ht="21.75" customHeight="1" thickBot="1" x14ac:dyDescent="0.25">
      <c r="A255" s="21" t="s">
        <v>51</v>
      </c>
      <c r="B255" s="27">
        <f>SUM(B251:B254)</f>
        <v>16725</v>
      </c>
      <c r="C255" s="28">
        <f>SUM(C251:C254)</f>
        <v>8946.14</v>
      </c>
    </row>
    <row r="256" spans="1:3" ht="21.75" customHeight="1" thickBot="1" x14ac:dyDescent="0.25">
      <c r="A256" s="9"/>
      <c r="B256" s="9"/>
      <c r="C256" s="9"/>
    </row>
    <row r="257" spans="1:3" ht="21.75" customHeight="1" thickBot="1" x14ac:dyDescent="0.25">
      <c r="A257" s="94" t="s">
        <v>69</v>
      </c>
      <c r="B257" s="95"/>
      <c r="C257" s="96"/>
    </row>
    <row r="258" spans="1:3" ht="21.75" customHeight="1" thickBot="1" x14ac:dyDescent="0.25">
      <c r="A258" s="3"/>
      <c r="B258" s="4"/>
      <c r="C258" s="4"/>
    </row>
    <row r="259" spans="1:3" ht="21.75" customHeight="1" thickBot="1" x14ac:dyDescent="0.3">
      <c r="A259" s="21" t="s">
        <v>42</v>
      </c>
      <c r="B259" s="71" t="s">
        <v>126</v>
      </c>
      <c r="C259" s="71" t="s">
        <v>125</v>
      </c>
    </row>
    <row r="260" spans="1:3" ht="21.75" customHeight="1" x14ac:dyDescent="0.2">
      <c r="A260" s="22" t="s">
        <v>25</v>
      </c>
      <c r="B260" s="23">
        <v>6600</v>
      </c>
      <c r="C260" s="24">
        <v>6329.1</v>
      </c>
    </row>
    <row r="261" spans="1:3" ht="21.75" customHeight="1" x14ac:dyDescent="0.2">
      <c r="A261" s="25" t="s">
        <v>49</v>
      </c>
      <c r="B261" s="16">
        <v>6600</v>
      </c>
      <c r="C261" s="35">
        <v>5880</v>
      </c>
    </row>
    <row r="262" spans="1:3" ht="21.75" customHeight="1" x14ac:dyDescent="0.2">
      <c r="A262" s="36" t="s">
        <v>50</v>
      </c>
      <c r="B262" s="16">
        <v>1575</v>
      </c>
      <c r="C262" s="35">
        <v>2054.5</v>
      </c>
    </row>
    <row r="263" spans="1:3" ht="21.75" customHeight="1" thickBot="1" x14ac:dyDescent="0.25">
      <c r="A263" s="29" t="s">
        <v>54</v>
      </c>
      <c r="B263" s="30">
        <v>400</v>
      </c>
      <c r="C263" s="31">
        <v>0</v>
      </c>
    </row>
    <row r="264" spans="1:3" ht="21.75" customHeight="1" thickBot="1" x14ac:dyDescent="0.25">
      <c r="A264" s="21" t="s">
        <v>51</v>
      </c>
      <c r="B264" s="27">
        <f>SUM(B260:B263)</f>
        <v>15175</v>
      </c>
      <c r="C264" s="28">
        <f>SUM(C260:C263)</f>
        <v>14263.6</v>
      </c>
    </row>
    <row r="265" spans="1:3" ht="21.75" customHeight="1" thickBot="1" x14ac:dyDescent="0.25">
      <c r="A265" s="3"/>
      <c r="B265" s="37"/>
      <c r="C265" s="37"/>
    </row>
    <row r="266" spans="1:3" ht="21.75" customHeight="1" thickBot="1" x14ac:dyDescent="0.3">
      <c r="A266" s="14" t="s">
        <v>104</v>
      </c>
      <c r="B266" s="12"/>
      <c r="C266" s="13"/>
    </row>
    <row r="267" spans="1:3" ht="21.75" customHeight="1" thickBot="1" x14ac:dyDescent="0.3">
      <c r="A267" s="41"/>
      <c r="B267" s="42"/>
      <c r="C267" s="43"/>
    </row>
    <row r="268" spans="1:3" ht="21.75" customHeight="1" thickBot="1" x14ac:dyDescent="0.3">
      <c r="A268" s="39" t="s">
        <v>70</v>
      </c>
      <c r="B268" s="38">
        <f>B67+B73+B78+B83+B88+B101+B110+B119+B132+B143+B154+B162+B173+B183+B189+B195+B201+B207+B213+B221+B227+B233+B244+B255+B264</f>
        <v>257765</v>
      </c>
      <c r="C268" s="38">
        <f>C67+C73+C78+C83+C88+C101+C110+C119+C132+C143+C154+C162+C173+C183+C189+C195+C201+C207+C213+C221+C227+C233+C244+C255+C264</f>
        <v>236804.72</v>
      </c>
    </row>
    <row r="269" spans="1:3" ht="21.75" customHeight="1" thickBot="1" x14ac:dyDescent="0.25"/>
    <row r="270" spans="1:3" ht="21.75" customHeight="1" thickBot="1" x14ac:dyDescent="0.25">
      <c r="A270" s="94" t="s">
        <v>71</v>
      </c>
      <c r="B270" s="95"/>
      <c r="C270" s="96"/>
    </row>
    <row r="271" spans="1:3" ht="21.75" customHeight="1" thickBot="1" x14ac:dyDescent="0.25">
      <c r="A271" s="3"/>
      <c r="B271" s="4"/>
      <c r="C271" s="4"/>
    </row>
    <row r="272" spans="1:3" ht="21.75" customHeight="1" thickBot="1" x14ac:dyDescent="0.3">
      <c r="A272" s="21" t="s">
        <v>9</v>
      </c>
      <c r="B272" s="71" t="s">
        <v>126</v>
      </c>
      <c r="C272" s="71" t="s">
        <v>125</v>
      </c>
    </row>
    <row r="273" spans="1:3" ht="21.75" customHeight="1" x14ac:dyDescent="0.2">
      <c r="A273" s="40" t="s">
        <v>25</v>
      </c>
      <c r="B273" s="15">
        <v>39600</v>
      </c>
      <c r="C273" s="15">
        <v>21479.14</v>
      </c>
    </row>
    <row r="274" spans="1:3" ht="21.75" customHeight="1" x14ac:dyDescent="0.2">
      <c r="A274" s="40" t="s">
        <v>49</v>
      </c>
      <c r="B274" s="15">
        <v>24300</v>
      </c>
      <c r="C274" s="15">
        <v>20633.150000000001</v>
      </c>
    </row>
    <row r="275" spans="1:3" ht="21.75" customHeight="1" x14ac:dyDescent="0.2">
      <c r="A275" s="40" t="s">
        <v>50</v>
      </c>
      <c r="B275" s="15">
        <v>24300</v>
      </c>
      <c r="C275" s="15">
        <v>12528.3</v>
      </c>
    </row>
    <row r="276" spans="1:3" ht="21.75" customHeight="1" x14ac:dyDescent="0.2">
      <c r="A276" s="40" t="s">
        <v>119</v>
      </c>
      <c r="B276" s="15">
        <v>10000</v>
      </c>
      <c r="C276" s="15">
        <v>11475.12</v>
      </c>
    </row>
    <row r="277" spans="1:3" ht="37.5" customHeight="1" x14ac:dyDescent="0.2">
      <c r="A277" s="40" t="s">
        <v>120</v>
      </c>
      <c r="B277" s="15">
        <v>66300</v>
      </c>
      <c r="C277" s="15">
        <v>147449.32999999999</v>
      </c>
    </row>
    <row r="278" spans="1:3" ht="21.75" customHeight="1" thickBot="1" x14ac:dyDescent="0.25">
      <c r="A278" s="40" t="s">
        <v>54</v>
      </c>
      <c r="B278" s="15">
        <v>9000</v>
      </c>
      <c r="C278" s="15">
        <v>4561.6000000000004</v>
      </c>
    </row>
    <row r="279" spans="1:3" ht="21.75" customHeight="1" thickBot="1" x14ac:dyDescent="0.25">
      <c r="A279" s="21" t="s">
        <v>51</v>
      </c>
      <c r="B279" s="27">
        <f>SUM(B273:B278)</f>
        <v>173500</v>
      </c>
      <c r="C279" s="27">
        <f>SUM(C273:C278)</f>
        <v>218126.63999999998</v>
      </c>
    </row>
    <row r="280" spans="1:3" ht="21.75" customHeight="1" thickBot="1" x14ac:dyDescent="0.25">
      <c r="A280" s="3"/>
      <c r="B280" s="5"/>
      <c r="C280" s="5"/>
    </row>
    <row r="281" spans="1:3" ht="21.75" customHeight="1" thickBot="1" x14ac:dyDescent="0.3">
      <c r="A281" s="21" t="s">
        <v>72</v>
      </c>
      <c r="B281" s="71" t="s">
        <v>126</v>
      </c>
      <c r="C281" s="71" t="s">
        <v>125</v>
      </c>
    </row>
    <row r="282" spans="1:3" ht="21.75" customHeight="1" thickBot="1" x14ac:dyDescent="0.25">
      <c r="A282" s="22" t="s">
        <v>73</v>
      </c>
      <c r="B282" s="23">
        <v>49500</v>
      </c>
      <c r="C282" s="24">
        <v>12538.62</v>
      </c>
    </row>
    <row r="283" spans="1:3" ht="21.75" customHeight="1" thickBot="1" x14ac:dyDescent="0.25">
      <c r="A283" s="21" t="s">
        <v>51</v>
      </c>
      <c r="B283" s="27">
        <f>SUM(B282:B282)</f>
        <v>49500</v>
      </c>
      <c r="C283" s="28">
        <f>SUM(C282:C282)</f>
        <v>12538.62</v>
      </c>
    </row>
    <row r="284" spans="1:3" ht="21.75" customHeight="1" thickBot="1" x14ac:dyDescent="0.25">
      <c r="A284" s="9"/>
      <c r="B284" s="9"/>
      <c r="C284" s="9"/>
    </row>
    <row r="285" spans="1:3" ht="21.75" customHeight="1" thickBot="1" x14ac:dyDescent="0.3">
      <c r="A285" s="21" t="s">
        <v>74</v>
      </c>
      <c r="B285" s="71" t="s">
        <v>126</v>
      </c>
      <c r="C285" s="71" t="s">
        <v>125</v>
      </c>
    </row>
    <row r="286" spans="1:3" ht="21.75" customHeight="1" thickBot="1" x14ac:dyDescent="0.25">
      <c r="A286" s="22" t="s">
        <v>143</v>
      </c>
      <c r="B286" s="23">
        <v>42000</v>
      </c>
      <c r="C286" s="24">
        <v>61493.41</v>
      </c>
    </row>
    <row r="287" spans="1:3" ht="21.75" customHeight="1" thickBot="1" x14ac:dyDescent="0.25">
      <c r="A287" s="21" t="s">
        <v>51</v>
      </c>
      <c r="B287" s="27">
        <f>SUM(B286:B286)</f>
        <v>42000</v>
      </c>
      <c r="C287" s="28">
        <f>SUM(C286:C286)</f>
        <v>61493.41</v>
      </c>
    </row>
    <row r="288" spans="1:3" ht="21.75" customHeight="1" thickBot="1" x14ac:dyDescent="0.25">
      <c r="A288" s="9"/>
      <c r="B288" s="9"/>
      <c r="C288" s="9"/>
    </row>
    <row r="289" spans="1:3" ht="42" customHeight="1" thickBot="1" x14ac:dyDescent="0.3">
      <c r="A289" s="103" t="s">
        <v>144</v>
      </c>
      <c r="B289" s="104"/>
      <c r="C289" s="105"/>
    </row>
    <row r="290" spans="1:3" ht="21.75" customHeight="1" thickBot="1" x14ac:dyDescent="0.25">
      <c r="A290" s="9"/>
      <c r="B290" s="9"/>
      <c r="C290" s="9"/>
    </row>
    <row r="291" spans="1:3" ht="21.75" customHeight="1" thickBot="1" x14ac:dyDescent="0.25">
      <c r="A291" s="94" t="s">
        <v>75</v>
      </c>
      <c r="B291" s="95"/>
      <c r="C291" s="96"/>
    </row>
    <row r="292" spans="1:3" ht="21.75" customHeight="1" thickBot="1" x14ac:dyDescent="0.25">
      <c r="A292" s="3"/>
      <c r="B292" s="4"/>
      <c r="C292" s="4"/>
    </row>
    <row r="293" spans="1:3" ht="21.75" customHeight="1" thickBot="1" x14ac:dyDescent="0.3">
      <c r="A293" s="21"/>
      <c r="B293" s="71" t="s">
        <v>126</v>
      </c>
      <c r="C293" s="71" t="s">
        <v>125</v>
      </c>
    </row>
    <row r="294" spans="1:3" ht="21.75" customHeight="1" x14ac:dyDescent="0.2">
      <c r="A294" s="22" t="s">
        <v>76</v>
      </c>
      <c r="B294" s="23">
        <v>2000</v>
      </c>
      <c r="C294" s="24">
        <v>0</v>
      </c>
    </row>
    <row r="295" spans="1:3" ht="21.75" customHeight="1" x14ac:dyDescent="0.2">
      <c r="A295" s="36" t="s">
        <v>77</v>
      </c>
      <c r="B295" s="16">
        <v>4000</v>
      </c>
      <c r="C295" s="35">
        <f>1200+675+675</f>
        <v>2550</v>
      </c>
    </row>
    <row r="296" spans="1:3" ht="21.75" customHeight="1" x14ac:dyDescent="0.2">
      <c r="A296" s="36" t="s">
        <v>78</v>
      </c>
      <c r="B296" s="16">
        <v>5000</v>
      </c>
      <c r="C296" s="35">
        <v>0</v>
      </c>
    </row>
    <row r="297" spans="1:3" ht="21.75" customHeight="1" x14ac:dyDescent="0.2">
      <c r="A297" s="36" t="s">
        <v>79</v>
      </c>
      <c r="B297" s="16">
        <v>1080</v>
      </c>
      <c r="C297" s="35">
        <v>8432.35</v>
      </c>
    </row>
    <row r="298" spans="1:3" ht="21.75" customHeight="1" x14ac:dyDescent="0.2">
      <c r="A298" s="36" t="s">
        <v>80</v>
      </c>
      <c r="B298" s="16">
        <v>2200</v>
      </c>
      <c r="C298" s="35">
        <v>470</v>
      </c>
    </row>
    <row r="299" spans="1:3" ht="21.75" customHeight="1" thickBot="1" x14ac:dyDescent="0.25">
      <c r="A299" s="44" t="s">
        <v>121</v>
      </c>
      <c r="B299" s="32">
        <v>4800</v>
      </c>
      <c r="C299" s="45">
        <v>5000</v>
      </c>
    </row>
    <row r="300" spans="1:3" ht="21.75" customHeight="1" thickBot="1" x14ac:dyDescent="0.25">
      <c r="A300" s="21" t="s">
        <v>51</v>
      </c>
      <c r="B300" s="27">
        <f>SUM(B294:B299)</f>
        <v>19080</v>
      </c>
      <c r="C300" s="27">
        <f>SUM(C294:C299)</f>
        <v>16452.349999999999</v>
      </c>
    </row>
    <row r="301" spans="1:3" ht="21.75" customHeight="1" thickBot="1" x14ac:dyDescent="0.25">
      <c r="A301" s="9"/>
      <c r="B301" s="9"/>
      <c r="C301" s="9"/>
    </row>
    <row r="302" spans="1:3" ht="21.75" customHeight="1" thickBot="1" x14ac:dyDescent="0.3">
      <c r="A302" s="19" t="s">
        <v>81</v>
      </c>
      <c r="B302" s="20">
        <f>B279+B283+B287+B300</f>
        <v>284080</v>
      </c>
      <c r="C302" s="20">
        <f>C279+C283+C287+C300</f>
        <v>308611.01999999996</v>
      </c>
    </row>
    <row r="303" spans="1:3" ht="21.75" customHeight="1" thickBot="1" x14ac:dyDescent="0.25">
      <c r="C303" s="9"/>
    </row>
    <row r="304" spans="1:3" ht="21.75" customHeight="1" thickBot="1" x14ac:dyDescent="0.3">
      <c r="A304" s="14" t="s">
        <v>104</v>
      </c>
      <c r="B304" s="12"/>
      <c r="C304" s="13"/>
    </row>
    <row r="305" spans="1:3" ht="21.75" customHeight="1" thickBot="1" x14ac:dyDescent="0.25"/>
    <row r="306" spans="1:3" ht="21.75" customHeight="1" thickBot="1" x14ac:dyDescent="0.25">
      <c r="A306" s="94" t="s">
        <v>82</v>
      </c>
      <c r="B306" s="95"/>
      <c r="C306" s="96"/>
    </row>
    <row r="307" spans="1:3" ht="21.75" customHeight="1" thickBot="1" x14ac:dyDescent="0.25">
      <c r="A307" s="3"/>
      <c r="B307" s="4"/>
      <c r="C307" s="4"/>
    </row>
    <row r="308" spans="1:3" ht="21.75" customHeight="1" thickBot="1" x14ac:dyDescent="0.3">
      <c r="A308" s="21"/>
      <c r="B308" s="71" t="s">
        <v>126</v>
      </c>
      <c r="C308" s="71" t="s">
        <v>125</v>
      </c>
    </row>
    <row r="309" spans="1:3" ht="21.75" customHeight="1" x14ac:dyDescent="0.2">
      <c r="A309" s="22" t="s">
        <v>83</v>
      </c>
      <c r="B309" s="23">
        <v>12000</v>
      </c>
      <c r="C309" s="24">
        <v>7790.84</v>
      </c>
    </row>
    <row r="310" spans="1:3" ht="21.75" customHeight="1" x14ac:dyDescent="0.2">
      <c r="A310" s="36" t="s">
        <v>84</v>
      </c>
      <c r="B310" s="16">
        <v>2000</v>
      </c>
      <c r="C310" s="35">
        <v>1139.6199999999999</v>
      </c>
    </row>
    <row r="311" spans="1:3" ht="21.75" customHeight="1" x14ac:dyDescent="0.2">
      <c r="A311" s="36" t="s">
        <v>11</v>
      </c>
      <c r="B311" s="16">
        <v>1000</v>
      </c>
      <c r="C311" s="35">
        <v>0</v>
      </c>
    </row>
    <row r="312" spans="1:3" ht="21.75" customHeight="1" x14ac:dyDescent="0.2">
      <c r="A312" s="36" t="s">
        <v>85</v>
      </c>
      <c r="B312" s="16">
        <v>4000</v>
      </c>
      <c r="C312" s="35">
        <v>3656.3</v>
      </c>
    </row>
    <row r="313" spans="1:3" ht="21.75" customHeight="1" thickBot="1" x14ac:dyDescent="0.25">
      <c r="A313" s="36" t="s">
        <v>45</v>
      </c>
      <c r="B313" s="16">
        <v>5000</v>
      </c>
      <c r="C313" s="35">
        <v>420.82</v>
      </c>
    </row>
    <row r="314" spans="1:3" ht="21.75" customHeight="1" thickBot="1" x14ac:dyDescent="0.25">
      <c r="A314" s="21" t="s">
        <v>51</v>
      </c>
      <c r="B314" s="27">
        <f>SUM(B309:B313)</f>
        <v>24000</v>
      </c>
      <c r="C314" s="28">
        <f>SUM(C309:C313)</f>
        <v>13007.579999999998</v>
      </c>
    </row>
    <row r="315" spans="1:3" ht="21.75" customHeight="1" thickBot="1" x14ac:dyDescent="0.25">
      <c r="A315" s="3"/>
      <c r="B315" s="5"/>
      <c r="C315" s="5"/>
    </row>
    <row r="316" spans="1:3" ht="21.75" customHeight="1" thickBot="1" x14ac:dyDescent="0.3">
      <c r="A316" s="19" t="s">
        <v>81</v>
      </c>
      <c r="B316" s="20">
        <f>B314</f>
        <v>24000</v>
      </c>
      <c r="C316" s="20">
        <f>C314</f>
        <v>13007.579999999998</v>
      </c>
    </row>
    <row r="317" spans="1:3" ht="21.75" customHeight="1" thickBot="1" x14ac:dyDescent="0.25">
      <c r="C317" s="9"/>
    </row>
    <row r="318" spans="1:3" ht="21.75" customHeight="1" thickBot="1" x14ac:dyDescent="0.3">
      <c r="A318" s="14" t="s">
        <v>104</v>
      </c>
      <c r="B318" s="12"/>
      <c r="C318" s="13"/>
    </row>
    <row r="319" spans="1:3" ht="21.75" customHeight="1" thickBot="1" x14ac:dyDescent="0.25"/>
    <row r="320" spans="1:3" ht="21.75" customHeight="1" thickBot="1" x14ac:dyDescent="0.25">
      <c r="A320" s="94" t="s">
        <v>86</v>
      </c>
      <c r="B320" s="95"/>
      <c r="C320" s="96"/>
    </row>
    <row r="321" spans="1:3" ht="21.75" customHeight="1" thickBot="1" x14ac:dyDescent="0.25">
      <c r="A321" s="3"/>
      <c r="B321" s="4"/>
      <c r="C321" s="4"/>
    </row>
    <row r="322" spans="1:3" ht="21.75" customHeight="1" thickBot="1" x14ac:dyDescent="0.3">
      <c r="A322" s="21"/>
      <c r="B322" s="71" t="s">
        <v>126</v>
      </c>
      <c r="C322" s="71" t="s">
        <v>125</v>
      </c>
    </row>
    <row r="323" spans="1:3" ht="21.75" customHeight="1" x14ac:dyDescent="0.2">
      <c r="A323" s="22" t="s">
        <v>87</v>
      </c>
      <c r="B323" s="23">
        <v>2200</v>
      </c>
      <c r="C323" s="24">
        <v>0</v>
      </c>
    </row>
    <row r="324" spans="1:3" ht="21.75" customHeight="1" x14ac:dyDescent="0.2">
      <c r="A324" s="36" t="s">
        <v>88</v>
      </c>
      <c r="B324" s="16">
        <v>0</v>
      </c>
      <c r="C324" s="35">
        <v>325.56</v>
      </c>
    </row>
    <row r="325" spans="1:3" ht="21.75" customHeight="1" x14ac:dyDescent="0.2">
      <c r="A325" s="36" t="s">
        <v>89</v>
      </c>
      <c r="B325" s="16">
        <v>0</v>
      </c>
      <c r="C325" s="35">
        <v>463.37</v>
      </c>
    </row>
    <row r="326" spans="1:3" ht="21.75" customHeight="1" x14ac:dyDescent="0.2">
      <c r="A326" s="36" t="s">
        <v>90</v>
      </c>
      <c r="B326" s="16">
        <v>2400</v>
      </c>
      <c r="C326" s="35">
        <v>2097</v>
      </c>
    </row>
    <row r="327" spans="1:3" ht="21.75" customHeight="1" x14ac:dyDescent="0.2">
      <c r="A327" s="36" t="s">
        <v>91</v>
      </c>
      <c r="B327" s="16">
        <v>600</v>
      </c>
      <c r="C327" s="35">
        <v>1066</v>
      </c>
    </row>
    <row r="328" spans="1:3" ht="21.75" customHeight="1" x14ac:dyDescent="0.2">
      <c r="A328" s="36" t="s">
        <v>92</v>
      </c>
      <c r="B328" s="16">
        <v>700</v>
      </c>
      <c r="C328" s="35">
        <v>0</v>
      </c>
    </row>
    <row r="329" spans="1:3" ht="21.75" customHeight="1" x14ac:dyDescent="0.2">
      <c r="A329" s="25" t="s">
        <v>93</v>
      </c>
      <c r="B329" s="15">
        <v>0</v>
      </c>
      <c r="C329" s="26">
        <v>133.33000000000001</v>
      </c>
    </row>
    <row r="330" spans="1:3" ht="21.75" customHeight="1" thickBot="1" x14ac:dyDescent="0.25">
      <c r="A330" s="29" t="s">
        <v>94</v>
      </c>
      <c r="B330" s="30">
        <v>700</v>
      </c>
      <c r="C330" s="31">
        <v>313</v>
      </c>
    </row>
    <row r="331" spans="1:3" ht="21.75" customHeight="1" thickBot="1" x14ac:dyDescent="0.25">
      <c r="A331" s="21" t="s">
        <v>51</v>
      </c>
      <c r="B331" s="27">
        <f>SUM(B323:B330)</f>
        <v>6600</v>
      </c>
      <c r="C331" s="28">
        <f>SUM(C323:C330)</f>
        <v>4398.26</v>
      </c>
    </row>
    <row r="332" spans="1:3" ht="21.75" customHeight="1" thickBot="1" x14ac:dyDescent="0.25">
      <c r="A332" s="3"/>
      <c r="B332" s="5"/>
      <c r="C332" s="5"/>
    </row>
    <row r="333" spans="1:3" ht="21.75" customHeight="1" thickBot="1" x14ac:dyDescent="0.25">
      <c r="A333" s="94" t="s">
        <v>95</v>
      </c>
      <c r="B333" s="106"/>
      <c r="C333" s="107"/>
    </row>
    <row r="334" spans="1:3" ht="21.75" customHeight="1" thickBot="1" x14ac:dyDescent="0.25">
      <c r="A334" s="3"/>
      <c r="B334" s="4"/>
      <c r="C334" s="4"/>
    </row>
    <row r="335" spans="1:3" ht="21.75" customHeight="1" thickBot="1" x14ac:dyDescent="0.3">
      <c r="A335" s="21"/>
      <c r="B335" s="71" t="s">
        <v>126</v>
      </c>
      <c r="C335" s="71" t="s">
        <v>125</v>
      </c>
    </row>
    <row r="336" spans="1:3" ht="21.75" customHeight="1" thickBot="1" x14ac:dyDescent="0.25">
      <c r="A336" s="22" t="s">
        <v>96</v>
      </c>
      <c r="B336" s="23">
        <v>3000</v>
      </c>
      <c r="C336" s="24">
        <v>4924.7</v>
      </c>
    </row>
    <row r="337" spans="1:3" ht="21.75" customHeight="1" thickBot="1" x14ac:dyDescent="0.25">
      <c r="A337" s="21" t="s">
        <v>51</v>
      </c>
      <c r="B337" s="27">
        <f>SUM(B336:B336)</f>
        <v>3000</v>
      </c>
      <c r="C337" s="28">
        <f>SUM(C336:C336)</f>
        <v>4924.7</v>
      </c>
    </row>
    <row r="338" spans="1:3" ht="21.75" customHeight="1" thickBot="1" x14ac:dyDescent="0.25">
      <c r="A338" s="3"/>
      <c r="B338" s="5"/>
      <c r="C338" s="5"/>
    </row>
    <row r="339" spans="1:3" ht="21.75" customHeight="1" thickBot="1" x14ac:dyDescent="0.25">
      <c r="A339" s="94" t="s">
        <v>97</v>
      </c>
      <c r="B339" s="106"/>
      <c r="C339" s="107"/>
    </row>
    <row r="340" spans="1:3" ht="21.75" customHeight="1" thickBot="1" x14ac:dyDescent="0.25">
      <c r="A340" s="3"/>
      <c r="B340" s="4"/>
      <c r="C340" s="4"/>
    </row>
    <row r="341" spans="1:3" ht="21.75" customHeight="1" thickBot="1" x14ac:dyDescent="0.3">
      <c r="A341" s="21"/>
      <c r="B341" s="71" t="s">
        <v>126</v>
      </c>
      <c r="C341" s="71" t="s">
        <v>125</v>
      </c>
    </row>
    <row r="342" spans="1:3" ht="21.75" customHeight="1" x14ac:dyDescent="0.2">
      <c r="A342" s="22" t="s">
        <v>98</v>
      </c>
      <c r="B342" s="23">
        <v>64200</v>
      </c>
      <c r="C342" s="24">
        <f>81818.72-5351.07-14000</f>
        <v>62467.649999999994</v>
      </c>
    </row>
    <row r="343" spans="1:3" ht="21.75" customHeight="1" x14ac:dyDescent="0.2">
      <c r="A343" s="36" t="s">
        <v>13</v>
      </c>
      <c r="B343" s="16">
        <v>2050</v>
      </c>
      <c r="C343" s="35">
        <v>4691.18</v>
      </c>
    </row>
    <row r="344" spans="1:3" ht="21.75" customHeight="1" x14ac:dyDescent="0.2">
      <c r="A344" s="36" t="s">
        <v>99</v>
      </c>
      <c r="B344" s="16">
        <v>10000</v>
      </c>
      <c r="C344" s="35">
        <v>5207.53</v>
      </c>
    </row>
    <row r="345" spans="1:3" ht="21.75" customHeight="1" x14ac:dyDescent="0.2">
      <c r="A345" s="36" t="s">
        <v>14</v>
      </c>
      <c r="B345" s="16">
        <v>1600</v>
      </c>
      <c r="C345" s="35">
        <f>1667.9-79.86</f>
        <v>1588.0400000000002</v>
      </c>
    </row>
    <row r="346" spans="1:3" ht="21.75" customHeight="1" x14ac:dyDescent="0.2">
      <c r="A346" s="36" t="s">
        <v>15</v>
      </c>
      <c r="B346" s="16">
        <v>2500</v>
      </c>
      <c r="C346" s="35">
        <f>4650.12-280.13</f>
        <v>4369.99</v>
      </c>
    </row>
    <row r="347" spans="1:3" ht="21.75" customHeight="1" x14ac:dyDescent="0.2">
      <c r="A347" s="36" t="s">
        <v>100</v>
      </c>
      <c r="B347" s="16">
        <v>11500</v>
      </c>
      <c r="C347" s="35">
        <v>7983.07</v>
      </c>
    </row>
    <row r="348" spans="1:3" ht="21.75" customHeight="1" x14ac:dyDescent="0.2">
      <c r="A348" s="25" t="s">
        <v>16</v>
      </c>
      <c r="B348" s="15">
        <v>741.03</v>
      </c>
      <c r="C348" s="26">
        <v>440.91</v>
      </c>
    </row>
    <row r="349" spans="1:3" ht="21.75" customHeight="1" x14ac:dyDescent="0.2">
      <c r="A349" s="40" t="s">
        <v>101</v>
      </c>
      <c r="B349" s="15">
        <v>4500</v>
      </c>
      <c r="C349" s="15">
        <f>5374.91-249.61</f>
        <v>5125.3</v>
      </c>
    </row>
    <row r="350" spans="1:3" ht="21.75" customHeight="1" x14ac:dyDescent="0.2">
      <c r="A350" s="40" t="s">
        <v>17</v>
      </c>
      <c r="B350" s="15">
        <v>4000</v>
      </c>
      <c r="C350" s="15">
        <f>414.5+310.89+2285.48+339.13-368.94</f>
        <v>2981.06</v>
      </c>
    </row>
    <row r="351" spans="1:3" ht="21.75" customHeight="1" thickBot="1" x14ac:dyDescent="0.25">
      <c r="A351" s="40" t="s">
        <v>102</v>
      </c>
      <c r="B351" s="15">
        <v>600</v>
      </c>
      <c r="C351" s="15">
        <f>620.36-315.76</f>
        <v>304.60000000000002</v>
      </c>
    </row>
    <row r="352" spans="1:3" ht="21.75" customHeight="1" thickBot="1" x14ac:dyDescent="0.25">
      <c r="A352" s="21" t="s">
        <v>51</v>
      </c>
      <c r="B352" s="27">
        <f>SUM(B342:B351)</f>
        <v>101691.03</v>
      </c>
      <c r="C352" s="28">
        <f>SUM(C342:C351)</f>
        <v>95159.33</v>
      </c>
    </row>
    <row r="353" spans="1:3" ht="21.75" customHeight="1" thickBot="1" x14ac:dyDescent="0.25">
      <c r="A353" s="3"/>
      <c r="B353" s="5"/>
      <c r="C353" s="5"/>
    </row>
    <row r="354" spans="1:3" ht="21.75" customHeight="1" thickBot="1" x14ac:dyDescent="0.3">
      <c r="A354" s="19" t="s">
        <v>81</v>
      </c>
      <c r="B354" s="20">
        <f>B331+B337+B352</f>
        <v>111291.03</v>
      </c>
      <c r="C354" s="20">
        <f>C331+C337+C352</f>
        <v>104482.29000000001</v>
      </c>
    </row>
    <row r="355" spans="1:3" ht="21.75" customHeight="1" thickBot="1" x14ac:dyDescent="0.25"/>
    <row r="356" spans="1:3" ht="21.75" customHeight="1" thickBot="1" x14ac:dyDescent="0.25">
      <c r="A356" s="94" t="s">
        <v>111</v>
      </c>
      <c r="B356" s="106"/>
      <c r="C356" s="107"/>
    </row>
    <row r="357" spans="1:3" ht="21.75" customHeight="1" thickBot="1" x14ac:dyDescent="0.25">
      <c r="A357" s="3"/>
      <c r="B357" s="4"/>
      <c r="C357" s="4"/>
    </row>
    <row r="358" spans="1:3" ht="21.75" customHeight="1" thickBot="1" x14ac:dyDescent="0.3">
      <c r="A358" s="21"/>
      <c r="B358" s="71" t="s">
        <v>126</v>
      </c>
      <c r="C358" s="71" t="s">
        <v>125</v>
      </c>
    </row>
    <row r="359" spans="1:3" ht="21.75" customHeight="1" x14ac:dyDescent="0.2">
      <c r="A359" s="22" t="s">
        <v>106</v>
      </c>
      <c r="B359" s="23">
        <v>22000</v>
      </c>
      <c r="C359" s="24">
        <f>4800+400</f>
        <v>5200</v>
      </c>
    </row>
    <row r="360" spans="1:3" ht="21.75" customHeight="1" x14ac:dyDescent="0.2">
      <c r="A360" s="36" t="s">
        <v>122</v>
      </c>
      <c r="B360" s="16">
        <v>4000</v>
      </c>
      <c r="C360" s="35">
        <v>0</v>
      </c>
    </row>
    <row r="361" spans="1:3" ht="21.75" customHeight="1" x14ac:dyDescent="0.2">
      <c r="A361" s="36" t="s">
        <v>145</v>
      </c>
      <c r="B361" s="16">
        <v>5000</v>
      </c>
      <c r="C361" s="35">
        <v>0</v>
      </c>
    </row>
    <row r="362" spans="1:3" ht="21.75" customHeight="1" x14ac:dyDescent="0.2">
      <c r="A362" s="36" t="s">
        <v>8</v>
      </c>
      <c r="B362" s="16">
        <v>4398.97</v>
      </c>
      <c r="C362" s="35">
        <v>0</v>
      </c>
    </row>
    <row r="363" spans="1:3" ht="21.75" customHeight="1" x14ac:dyDescent="0.2">
      <c r="A363" s="36" t="s">
        <v>7</v>
      </c>
      <c r="B363" s="16">
        <v>3000</v>
      </c>
      <c r="C363" s="35">
        <v>4271.25</v>
      </c>
    </row>
    <row r="364" spans="1:3" ht="21.75" customHeight="1" x14ac:dyDescent="0.2">
      <c r="A364" s="36" t="s">
        <v>8</v>
      </c>
      <c r="B364" s="16">
        <v>3000</v>
      </c>
      <c r="C364" s="35">
        <v>0</v>
      </c>
    </row>
    <row r="365" spans="1:3" ht="21.75" customHeight="1" x14ac:dyDescent="0.2">
      <c r="A365" s="36" t="s">
        <v>123</v>
      </c>
      <c r="B365" s="16">
        <v>10000</v>
      </c>
      <c r="C365" s="35">
        <v>1491.22</v>
      </c>
    </row>
    <row r="366" spans="1:3" ht="21.75" customHeight="1" x14ac:dyDescent="0.2">
      <c r="A366" s="36" t="s">
        <v>107</v>
      </c>
      <c r="B366" s="16">
        <v>175000</v>
      </c>
      <c r="C366" s="35">
        <v>228981.68</v>
      </c>
    </row>
    <row r="367" spans="1:3" ht="21.75" customHeight="1" x14ac:dyDescent="0.2">
      <c r="A367" s="25" t="s">
        <v>76</v>
      </c>
      <c r="B367" s="15">
        <v>2000</v>
      </c>
      <c r="C367" s="26">
        <v>0</v>
      </c>
    </row>
    <row r="368" spans="1:3" ht="21.75" customHeight="1" x14ac:dyDescent="0.2">
      <c r="A368" s="25" t="s">
        <v>108</v>
      </c>
      <c r="B368" s="15">
        <v>7200</v>
      </c>
      <c r="C368" s="26">
        <v>0</v>
      </c>
    </row>
    <row r="369" spans="1:3" ht="21.75" customHeight="1" x14ac:dyDescent="0.2">
      <c r="A369" s="25" t="s">
        <v>109</v>
      </c>
      <c r="B369" s="15">
        <v>7000</v>
      </c>
      <c r="C369" s="26">
        <f>1589.76+2055.46</f>
        <v>3645.2200000000003</v>
      </c>
    </row>
    <row r="370" spans="1:3" ht="21.75" customHeight="1" x14ac:dyDescent="0.2">
      <c r="A370" s="25" t="s">
        <v>110</v>
      </c>
      <c r="B370" s="15">
        <v>2300</v>
      </c>
      <c r="C370" s="26">
        <v>0</v>
      </c>
    </row>
    <row r="371" spans="1:3" ht="21.75" customHeight="1" x14ac:dyDescent="0.2">
      <c r="A371" s="25" t="s">
        <v>146</v>
      </c>
      <c r="B371" s="15">
        <v>0</v>
      </c>
      <c r="C371" s="26">
        <v>1100</v>
      </c>
    </row>
    <row r="372" spans="1:3" ht="21.75" customHeight="1" thickBot="1" x14ac:dyDescent="0.25">
      <c r="A372" s="25" t="s">
        <v>44</v>
      </c>
      <c r="B372" s="15">
        <v>2500</v>
      </c>
      <c r="C372" s="26">
        <v>0</v>
      </c>
    </row>
    <row r="373" spans="1:3" ht="21.75" customHeight="1" thickBot="1" x14ac:dyDescent="0.25">
      <c r="A373" s="21" t="s">
        <v>51</v>
      </c>
      <c r="B373" s="27">
        <f>SUM(B359:B372)</f>
        <v>247398.97</v>
      </c>
      <c r="C373" s="27">
        <f>SUM(C359:C372)</f>
        <v>244689.37</v>
      </c>
    </row>
    <row r="374" spans="1:3" ht="21.75" customHeight="1" x14ac:dyDescent="0.2"/>
  </sheetData>
  <mergeCells count="24">
    <mergeCell ref="A356:C356"/>
    <mergeCell ref="A339:C339"/>
    <mergeCell ref="A333:C333"/>
    <mergeCell ref="A320:C320"/>
    <mergeCell ref="A306:C306"/>
    <mergeCell ref="A291:C291"/>
    <mergeCell ref="A270:C270"/>
    <mergeCell ref="A257:C257"/>
    <mergeCell ref="A248:C248"/>
    <mergeCell ref="A289:C289"/>
    <mergeCell ref="A237:C237"/>
    <mergeCell ref="A177:C177"/>
    <mergeCell ref="A166:C166"/>
    <mergeCell ref="A1:C1"/>
    <mergeCell ref="A2:C2"/>
    <mergeCell ref="A29:C29"/>
    <mergeCell ref="A60:C60"/>
    <mergeCell ref="A147:C147"/>
    <mergeCell ref="A136:C136"/>
    <mergeCell ref="A123:C123"/>
    <mergeCell ref="A92:C92"/>
    <mergeCell ref="A62:C62"/>
    <mergeCell ref="A58:C58"/>
    <mergeCell ref="A215:C215"/>
  </mergeCells>
  <phoneticPr fontId="7" type="noConversion"/>
  <pageMargins left="0.55118110236220474" right="0.27559055118110237" top="0.98425196850393704" bottom="0.98425196850393704" header="0.51181102362204722" footer="0.51181102362204722"/>
  <pageSetup paperSize="9" scale="65" orientation="portrait" r:id="rId1"/>
  <headerFooter alignWithMargins="0">
    <oddHeader>&amp;L&amp;D&amp;REXCO DOC N &amp;F</oddHeader>
    <oddFooter>&amp;R&amp;P of &amp;N</oddFooter>
  </headerFooter>
  <rowBreaks count="9" manualBreakCount="9">
    <brk id="28" max="16383" man="1"/>
    <brk id="59" max="16383" man="1"/>
    <brk id="91" max="16383" man="1"/>
    <brk id="135" max="2" man="1"/>
    <brk id="176" max="2" man="1"/>
    <brk id="214" max="3" man="1"/>
    <brk id="256" max="2" man="1"/>
    <brk id="305" max="16383" man="1"/>
    <brk id="3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Overview</vt:lpstr>
      <vt:lpstr>Overview!Print_Area</vt:lpstr>
    </vt:vector>
  </TitlesOfParts>
  <Company>European Anti poverty Network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EAPN</dc:creator>
  <cp:lastModifiedBy>EAPN-Compta</cp:lastModifiedBy>
  <cp:lastPrinted>2015-03-05T14:20:52Z</cp:lastPrinted>
  <dcterms:created xsi:type="dcterms:W3CDTF">2008-07-10T11:46:21Z</dcterms:created>
  <dcterms:modified xsi:type="dcterms:W3CDTF">2015-03-12T09:34:54Z</dcterms:modified>
</cp:coreProperties>
</file>