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APN\8. Statutory\Bodies\General Assembly\2015\final  GA documents\"/>
    </mc:Choice>
  </mc:AlternateContent>
  <bookViews>
    <workbookView xWindow="0" yWindow="0" windowWidth="16380" windowHeight="8190"/>
  </bookViews>
  <sheets>
    <sheet name="Overview" sheetId="1" r:id="rId1"/>
  </sheets>
  <definedNames>
    <definedName name="_xlnm.Print_Area" localSheetId="0">Overview!$A$1:$C$162</definedName>
  </definedNames>
  <calcPr calcId="152511" iterateDelta="1E-4"/>
</workbook>
</file>

<file path=xl/calcChain.xml><?xml version="1.0" encoding="utf-8"?>
<calcChain xmlns="http://schemas.openxmlformats.org/spreadsheetml/2006/main">
  <c r="B160" i="1" l="1"/>
  <c r="C159" i="1"/>
  <c r="C160" i="1" s="1"/>
  <c r="B150" i="1"/>
  <c r="C148" i="1"/>
  <c r="C150" i="1" s="1"/>
  <c r="B148" i="1"/>
  <c r="C144" i="1"/>
  <c r="C136" i="1"/>
  <c r="B136" i="1"/>
  <c r="C134" i="1"/>
  <c r="B134" i="1"/>
  <c r="C123" i="1"/>
  <c r="B123" i="1"/>
  <c r="C116" i="1"/>
  <c r="B116" i="1"/>
  <c r="B127" i="1" s="1"/>
  <c r="B109" i="1"/>
  <c r="C108" i="1"/>
  <c r="C107" i="1"/>
  <c r="C109" i="1" s="1"/>
  <c r="C102" i="1"/>
  <c r="B102" i="1"/>
  <c r="B93" i="1"/>
  <c r="C92" i="1"/>
  <c r="C91" i="1"/>
  <c r="C90" i="1"/>
  <c r="C93" i="1" s="1"/>
  <c r="B87" i="1"/>
  <c r="C86" i="1"/>
  <c r="C84" i="1"/>
  <c r="C83" i="1"/>
  <c r="C87" i="1" s="1"/>
  <c r="B80" i="1"/>
  <c r="C79" i="1"/>
  <c r="C78" i="1"/>
  <c r="C80" i="1" s="1"/>
  <c r="B73" i="1"/>
  <c r="C70" i="1"/>
  <c r="C69" i="1"/>
  <c r="C73" i="1" s="1"/>
  <c r="B64" i="1"/>
  <c r="C61" i="1"/>
  <c r="C59" i="1"/>
  <c r="C64" i="1" s="1"/>
  <c r="C54" i="1"/>
  <c r="B54" i="1"/>
  <c r="C40" i="1"/>
  <c r="B40" i="1"/>
  <c r="C36" i="1"/>
  <c r="C42" i="1" s="1"/>
  <c r="B36" i="1"/>
  <c r="B42" i="1" s="1"/>
  <c r="B154" i="1" s="1"/>
  <c r="C26" i="1"/>
  <c r="B26" i="1"/>
  <c r="C25" i="1"/>
  <c r="B25" i="1"/>
  <c r="C24" i="1"/>
  <c r="B24" i="1"/>
  <c r="C23" i="1"/>
  <c r="B23" i="1"/>
  <c r="C22" i="1"/>
  <c r="B22" i="1"/>
  <c r="B21" i="1" s="1"/>
  <c r="C21" i="1"/>
  <c r="C20" i="1"/>
  <c r="B20" i="1"/>
  <c r="C19" i="1"/>
  <c r="B19" i="1"/>
  <c r="C18" i="1"/>
  <c r="B18" i="1"/>
  <c r="C17" i="1"/>
  <c r="B17" i="1"/>
  <c r="C16" i="1"/>
  <c r="B16" i="1"/>
  <c r="C15" i="1"/>
  <c r="C14" i="1" s="1"/>
  <c r="B15" i="1"/>
  <c r="B14" i="1"/>
  <c r="C13" i="1"/>
  <c r="B13" i="1"/>
  <c r="B12" i="1"/>
  <c r="B11" i="1" s="1"/>
  <c r="C10" i="1"/>
  <c r="B10" i="1"/>
  <c r="C8" i="1"/>
  <c r="B8" i="1"/>
  <c r="C7" i="1"/>
  <c r="B7" i="1"/>
  <c r="C6" i="1"/>
  <c r="C5" i="1" s="1"/>
  <c r="B6" i="1"/>
  <c r="B5" i="1"/>
  <c r="B27" i="1" s="1"/>
  <c r="C127" i="1" l="1"/>
  <c r="C154" i="1" s="1"/>
  <c r="C12" i="1"/>
  <c r="C11" i="1" s="1"/>
  <c r="C27" i="1" s="1"/>
</calcChain>
</file>

<file path=xl/sharedStrings.xml><?xml version="1.0" encoding="utf-8"?>
<sst xmlns="http://schemas.openxmlformats.org/spreadsheetml/2006/main" count="148" uniqueCount="79">
  <si>
    <t>SUMMARY PAGE OF THE PROVISIONAL BUDGET IN EURO</t>
  </si>
  <si>
    <t>Budget for the period 01/01/2014 - 31/12/2014</t>
  </si>
  <si>
    <t>Total</t>
  </si>
  <si>
    <t>Actual</t>
  </si>
  <si>
    <t>Heading 1 Staff =</t>
  </si>
  <si>
    <t>Management</t>
  </si>
  <si>
    <t>Administration</t>
  </si>
  <si>
    <t>Secretarial costs</t>
  </si>
  <si>
    <t>Accounting</t>
  </si>
  <si>
    <t>Other staff</t>
  </si>
  <si>
    <t>Heading 2 Travel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</si>
  <si>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</si>
  <si>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</si>
  <si>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</si>
  <si>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</si>
  <si>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</si>
  <si>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</si>
  <si>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</si>
  <si>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</si>
  <si>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</si>
  <si>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</si>
  <si>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</si>
  <si>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Hire of rooms</t>
  </si>
  <si>
    <t>Hire of interpreting booths</t>
  </si>
  <si>
    <t>Audits</t>
  </si>
  <si>
    <t>Other administrative costs</t>
  </si>
  <si>
    <t>TOTAL</t>
  </si>
  <si>
    <t>STAFF</t>
  </si>
  <si>
    <t>Name</t>
  </si>
  <si>
    <t>Budgeted</t>
  </si>
  <si>
    <t>Administration</t>
  </si>
  <si>
    <t>Sian Jones 90 days/90 days</t>
  </si>
  <si>
    <t>Amana De Sousa Ferro 50 days/50 days</t>
  </si>
  <si>
    <t>Vincent Caron 50 days/50 days</t>
  </si>
  <si>
    <t>Total cost Administration</t>
  </si>
  <si>
    <t>Rebecca Lee 90 days/90 days</t>
  </si>
  <si>
    <t>Total Secretarial costs</t>
  </si>
  <si>
    <t>TOTAL STAFF COST</t>
  </si>
  <si>
    <t>NOTES:</t>
  </si>
  <si>
    <t>MEETINGS</t>
  </si>
  <si>
    <t>PARLIAMENT</t>
  </si>
  <si>
    <t>Parliament Hearing</t>
  </si>
  <si>
    <t>Subsistence</t>
  </si>
  <si>
    <t>Catering</t>
  </si>
  <si>
    <t>Totals</t>
  </si>
  <si>
    <t>SEMINAR</t>
  </si>
  <si>
    <t>Seminar</t>
  </si>
  <si>
    <t>Hire rooms</t>
  </si>
  <si>
    <t>CAPACITY BUILDING</t>
  </si>
  <si>
    <t>CB</t>
  </si>
  <si>
    <t>NATIONAL PILOTS</t>
  </si>
  <si>
    <t>NPI 1</t>
  </si>
  <si>
    <t>NPI 2</t>
  </si>
  <si>
    <t>External experts</t>
  </si>
  <si>
    <t>Consultancy specific deliverables</t>
  </si>
  <si>
    <t>Office supplies</t>
  </si>
  <si>
    <t>EUROPE INCLUSION STRATEGY GROUP</t>
  </si>
  <si>
    <t>EUIS 1</t>
  </si>
  <si>
    <t>STEERING GROUP</t>
  </si>
  <si>
    <t>Steering group</t>
  </si>
  <si>
    <t>CONSULTANCY EU DELIVERABLES</t>
  </si>
  <si>
    <t>Consultancy</t>
  </si>
  <si>
    <t>EVALUATION</t>
  </si>
  <si>
    <t>Evaluation</t>
  </si>
  <si>
    <t>TOTAL MEETINGS COST</t>
  </si>
  <si>
    <t>EXTERNAL EXPERTS</t>
  </si>
  <si>
    <t>Consultancy EU deliverables</t>
  </si>
  <si>
    <t>Consultancy EUIS</t>
  </si>
  <si>
    <t>TOTAL EXPERTS COST</t>
  </si>
  <si>
    <t>INFORMATION AND DISSEMINATION</t>
  </si>
  <si>
    <t>Toolkit CSR and NRP Reports for Alliance</t>
  </si>
  <si>
    <t>Social Media</t>
  </si>
  <si>
    <t>Website</t>
  </si>
  <si>
    <t>Translations</t>
  </si>
  <si>
    <t>NOTES: The evaluation isn't yet paid. Awaiting approval from Alliance.</t>
  </si>
  <si>
    <t>TOTAL COST</t>
  </si>
  <si>
    <t>CO-FINANCING</t>
  </si>
  <si>
    <t>3 Pilot Countries</t>
  </si>
  <si>
    <t>NOTES: 20% co-funding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</si>
</sst>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2" xfId="0" applyFont="1" applyBorder="1"/>
    <xf numFmtId="4" fontId="4" fillId="0" borderId="1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>
      <alignment wrapText="1"/>
    </xf>
    <xf numFmtId="4" fontId="3" fillId="0" borderId="4" xfId="0" applyNumberFormat="1" applyFont="1" applyBorder="1" applyAlignment="1" applyProtection="1">
      <alignment vertical="center"/>
    </xf>
    <xf numFmtId="0" fontId="5" fillId="0" borderId="4" xfId="0" applyFont="1" applyBorder="1" applyAlignment="1"/>
    <xf numFmtId="0" fontId="5" fillId="0" borderId="5" xfId="0" applyFont="1" applyBorder="1" applyAlignment="1"/>
    <xf numFmtId="4" fontId="3" fillId="0" borderId="6" xfId="0" applyNumberFormat="1" applyFont="1" applyBorder="1" applyAlignment="1" applyProtection="1">
      <alignment vertical="center"/>
    </xf>
    <xf numFmtId="4" fontId="4" fillId="0" borderId="7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/>
    <xf numFmtId="4" fontId="3" fillId="0" borderId="4" xfId="0" applyNumberFormat="1" applyFont="1" applyBorder="1" applyAlignment="1" applyProtection="1">
      <alignment horizontal="right" vertical="center"/>
    </xf>
    <xf numFmtId="0" fontId="5" fillId="0" borderId="5" xfId="0" applyFont="1" applyBorder="1" applyAlignment="1">
      <alignment wrapText="1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wrapText="1"/>
    </xf>
    <xf numFmtId="4" fontId="3" fillId="0" borderId="8" xfId="0" applyNumberFormat="1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right" vertical="center"/>
    </xf>
    <xf numFmtId="0" fontId="4" fillId="0" borderId="0" xfId="0" applyFont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vertical="center" wrapText="1"/>
    </xf>
    <xf numFmtId="4" fontId="3" fillId="0" borderId="11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4" fontId="4" fillId="0" borderId="8" xfId="0" applyNumberFormat="1" applyFont="1" applyBorder="1" applyAlignment="1" applyProtection="1">
      <alignment vertical="center"/>
    </xf>
    <xf numFmtId="0" fontId="1" fillId="0" borderId="12" xfId="0" applyFont="1" applyBorder="1" applyAlignment="1" applyProtection="1">
      <alignment wrapText="1"/>
      <protection locked="0"/>
    </xf>
    <xf numFmtId="4" fontId="4" fillId="0" borderId="13" xfId="0" applyNumberFormat="1" applyFont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wrapText="1"/>
      <protection locked="0"/>
    </xf>
    <xf numFmtId="4" fontId="3" fillId="0" borderId="9" xfId="0" applyNumberFormat="1" applyFont="1" applyBorder="1" applyAlignment="1" applyProtection="1">
      <alignment vertical="center"/>
      <protection locked="0"/>
    </xf>
    <xf numFmtId="4" fontId="4" fillId="0" borderId="4" xfId="0" applyNumberFormat="1" applyFont="1" applyBorder="1" applyAlignment="1" applyProtection="1">
      <alignment vertical="center"/>
    </xf>
    <xf numFmtId="0" fontId="1" fillId="0" borderId="15" xfId="0" applyFont="1" applyBorder="1" applyAlignment="1" applyProtection="1">
      <alignment wrapText="1"/>
      <protection locked="0"/>
    </xf>
    <xf numFmtId="4" fontId="4" fillId="0" borderId="6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protection locked="0"/>
    </xf>
    <xf numFmtId="4" fontId="1" fillId="0" borderId="1" xfId="0" applyNumberFormat="1" applyFont="1" applyBorder="1" applyAlignment="1" applyProtection="1">
      <alignment vertical="center"/>
    </xf>
    <xf numFmtId="0" fontId="4" fillId="0" borderId="2" xfId="0" applyFont="1" applyBorder="1"/>
    <xf numFmtId="0" fontId="0" fillId="0" borderId="16" xfId="0" applyBorder="1"/>
    <xf numFmtId="0" fontId="0" fillId="0" borderId="7" xfId="0" applyBorder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4" fontId="3" fillId="0" borderId="3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4" fontId="3" fillId="0" borderId="11" xfId="0" applyNumberFormat="1" applyFont="1" applyBorder="1" applyAlignment="1">
      <alignment vertical="center" wrapText="1"/>
    </xf>
    <xf numFmtId="0" fontId="1" fillId="0" borderId="19" xfId="0" applyFont="1" applyBorder="1" applyAlignment="1" applyProtection="1">
      <alignment vertical="center" wrapText="1"/>
      <protection locked="0"/>
    </xf>
    <xf numFmtId="4" fontId="4" fillId="0" borderId="1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0" fillId="0" borderId="0" xfId="0"/>
    <xf numFmtId="4" fontId="3" fillId="0" borderId="4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1" fillId="0" borderId="12" xfId="0" applyFont="1" applyBorder="1" applyAlignment="1" applyProtection="1">
      <alignment vertical="center" wrapText="1"/>
      <protection locked="0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Border="1"/>
    <xf numFmtId="4" fontId="4" fillId="0" borderId="0" xfId="0" applyNumberFormat="1" applyFont="1" applyBorder="1" applyAlignment="1">
      <alignment vertical="center" wrapText="1"/>
    </xf>
    <xf numFmtId="0" fontId="6" fillId="0" borderId="2" xfId="0" applyFont="1" applyBorder="1" applyAlignment="1" applyProtection="1">
      <alignment wrapText="1"/>
      <protection locked="0"/>
    </xf>
    <xf numFmtId="4" fontId="6" fillId="0" borderId="1" xfId="0" applyNumberFormat="1" applyFont="1" applyBorder="1" applyAlignment="1" applyProtection="1"/>
    <xf numFmtId="4" fontId="1" fillId="0" borderId="1" xfId="0" applyNumberFormat="1" applyFont="1" applyBorder="1" applyAlignment="1" applyProtection="1"/>
    <xf numFmtId="4" fontId="3" fillId="0" borderId="0" xfId="0" applyNumberFormat="1" applyFont="1" applyBorder="1" applyAlignment="1">
      <alignment vertical="center" wrapText="1"/>
    </xf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abSelected="1" view="pageBreakPreview" topLeftCell="A19" zoomScale="60" zoomScaleNormal="100" zoomScalePageLayoutView="60" workbookViewId="0">
      <selection activeCell="A2" sqref="A2:C2"/>
    </sheetView>
  </sheetViews>
  <sheetFormatPr defaultRowHeight="12.75" x14ac:dyDescent="0.2"/>
  <cols>
    <col min="1" max="1" width="54"/>
    <col min="2" max="2" width="25.7109375"/>
    <col min="3" max="3" width="26.85546875"/>
  </cols>
  <sheetData>
    <row r="1" spans="1:3" s="1" customFormat="1" ht="21.75" customHeight="1" x14ac:dyDescent="0.25">
      <c r="A1" s="79" t="s">
        <v>0</v>
      </c>
      <c r="B1" s="79"/>
      <c r="C1" s="79"/>
    </row>
    <row r="2" spans="1:3" ht="21.75" customHeight="1" x14ac:dyDescent="0.2">
      <c r="A2" s="80" t="s">
        <v>1</v>
      </c>
      <c r="B2" s="80"/>
      <c r="C2" s="80"/>
    </row>
    <row r="3" spans="1:3" ht="21.75" customHeight="1" x14ac:dyDescent="0.2">
      <c r="A3" s="2"/>
      <c r="B3" s="2"/>
      <c r="C3" s="3"/>
    </row>
    <row r="4" spans="1:3" ht="21.75" customHeight="1" x14ac:dyDescent="0.25">
      <c r="A4" s="4"/>
      <c r="B4" s="5" t="s">
        <v>2</v>
      </c>
      <c r="C4" s="5" t="s">
        <v>3</v>
      </c>
    </row>
    <row r="5" spans="1:3" ht="21.75" customHeight="1" x14ac:dyDescent="0.25">
      <c r="A5" s="6" t="s">
        <v>4</v>
      </c>
      <c r="B5" s="7">
        <f>SUM(B6:B10)</f>
        <v>92826.84</v>
      </c>
      <c r="C5" s="7">
        <f>SUM(C6:C10)</f>
        <v>97055.44</v>
      </c>
    </row>
    <row r="6" spans="1:3" ht="21.75" customHeight="1" x14ac:dyDescent="0.2">
      <c r="A6" s="8" t="s">
        <v>5</v>
      </c>
      <c r="B6" s="9">
        <f>0</f>
        <v>0</v>
      </c>
      <c r="C6" s="9">
        <f>0</f>
        <v>0</v>
      </c>
    </row>
    <row r="7" spans="1:3" ht="21.75" customHeight="1" x14ac:dyDescent="0.2">
      <c r="A7" s="10" t="s">
        <v>6</v>
      </c>
      <c r="B7" s="9">
        <f>B36</f>
        <v>70352.91</v>
      </c>
      <c r="C7" s="9">
        <f>C36</f>
        <v>79283.56</v>
      </c>
    </row>
    <row r="8" spans="1:3" ht="21.75" customHeight="1" x14ac:dyDescent="0.2">
      <c r="A8" s="10" t="s">
        <v>7</v>
      </c>
      <c r="B8" s="9">
        <f>B40</f>
        <v>22473.93</v>
      </c>
      <c r="C8" s="9">
        <f>C40</f>
        <v>17771.88</v>
      </c>
    </row>
    <row r="9" spans="1:3" ht="21.75" customHeight="1" x14ac:dyDescent="0.2">
      <c r="A9" s="10" t="s">
        <v>8</v>
      </c>
      <c r="B9" s="9">
        <v>0</v>
      </c>
      <c r="C9" s="9">
        <v>0</v>
      </c>
    </row>
    <row r="10" spans="1:3" ht="21.75" customHeight="1" x14ac:dyDescent="0.2">
      <c r="A10" s="11" t="s">
        <v>9</v>
      </c>
      <c r="B10" s="12">
        <f>0</f>
        <v>0</v>
      </c>
      <c r="C10" s="12">
        <f>0</f>
        <v>0</v>
      </c>
    </row>
    <row r="11" spans="1:3" ht="21.75" customHeight="1" x14ac:dyDescent="0.25">
      <c r="A11" s="6" t="s">
        <v>10</v>
      </c>
      <c r="B11" s="7">
        <f>SUM(B12:B13)</f>
        <v>78375</v>
      </c>
      <c r="C11" s="13">
        <f>SUM(C12:C13)</f>
        <v>44413.14</v>
      </c>
    </row>
    <row r="12" spans="1:3" ht="21.75" customHeight="1" x14ac:dyDescent="0.2">
      <c r="A12" s="14" t="s">
        <v>11</v>
      </c>
      <c r="B12" s="15">
        <f>B51+B59+B69+B78+B83+B98+B107+B114+B121</f>
        <v>28240</v>
      </c>
      <c r="C12" s="15">
        <f>C51+C59+C69+C78+C83+C98+C107+C114+C121</f>
        <v>15822.68</v>
      </c>
    </row>
    <row r="13" spans="1:3" ht="21.75" customHeight="1" x14ac:dyDescent="0.2">
      <c r="A13" s="16" t="s">
        <v>12</v>
      </c>
      <c r="B13" s="17">
        <f>B52+B53+B60+B61+B70+B71+B79++B84+B85+B99+B100+B108+B115+B122</f>
        <v>50135</v>
      </c>
      <c r="C13" s="17">
        <f>C52+C53+C60+C61+C70+C71+C79++C84+C85+C99+C100+C108+C115+C122</f>
        <v>28590.460000000003</v>
      </c>
    </row>
    <row r="14" spans="1:3" ht="21.75" customHeight="1" x14ac:dyDescent="0.25">
      <c r="A14" s="6" t="s">
        <v>13</v>
      </c>
      <c r="B14" s="7">
        <f>SUM(B15:B20)</f>
        <v>145500</v>
      </c>
      <c r="C14" s="7">
        <f>SUM(C15:C20)</f>
        <v>160541.12</v>
      </c>
    </row>
    <row r="15" spans="1:3" ht="21.75" customHeight="1" x14ac:dyDescent="0.2">
      <c r="A15" s="8" t="s">
        <v>14</v>
      </c>
      <c r="B15" s="18">
        <f>B148</f>
        <v>26000</v>
      </c>
      <c r="C15" s="18">
        <f>C143+C144</f>
        <v>30403.14</v>
      </c>
    </row>
    <row r="16" spans="1:3" ht="21.75" customHeight="1" x14ac:dyDescent="0.2">
      <c r="A16" s="10" t="s">
        <v>15</v>
      </c>
      <c r="B16" s="9">
        <f>B146</f>
        <v>0</v>
      </c>
      <c r="C16" s="9">
        <f>C146</f>
        <v>6110.5</v>
      </c>
    </row>
    <row r="17" spans="1:3" ht="21.75" customHeight="1" x14ac:dyDescent="0.2">
      <c r="A17" s="10" t="s">
        <v>16</v>
      </c>
      <c r="B17" s="9">
        <f>B147</f>
        <v>0</v>
      </c>
      <c r="C17" s="9">
        <f>C147</f>
        <v>5000</v>
      </c>
    </row>
    <row r="18" spans="1:3" ht="21.75" customHeight="1" x14ac:dyDescent="0.2">
      <c r="A18" s="19" t="s">
        <v>17</v>
      </c>
      <c r="B18" s="9">
        <f>0</f>
        <v>0</v>
      </c>
      <c r="C18" s="9">
        <f>0</f>
        <v>0</v>
      </c>
    </row>
    <row r="19" spans="1:3" ht="21.75" customHeight="1" x14ac:dyDescent="0.2">
      <c r="A19" s="10" t="s">
        <v>18</v>
      </c>
      <c r="B19" s="9">
        <f>B63</f>
        <v>0</v>
      </c>
      <c r="C19" s="9">
        <f>C63</f>
        <v>1718.2</v>
      </c>
    </row>
    <row r="20" spans="1:3" ht="21.75" customHeight="1" x14ac:dyDescent="0.2">
      <c r="A20" s="11" t="s">
        <v>19</v>
      </c>
      <c r="B20" s="12">
        <f>B90+B91+B134</f>
        <v>119500</v>
      </c>
      <c r="C20" s="12">
        <f>C90+C91+C134</f>
        <v>117309.28</v>
      </c>
    </row>
    <row r="21" spans="1:3" ht="21.75" customHeight="1" x14ac:dyDescent="0.25">
      <c r="A21" s="6" t="s">
        <v>20</v>
      </c>
      <c r="B21" s="7">
        <f>SUM(B22:B26)</f>
        <v>8695</v>
      </c>
      <c r="C21" s="13">
        <f>SUM(C22:C26)</f>
        <v>6949.4500000000007</v>
      </c>
    </row>
    <row r="22" spans="1:3" ht="31.5" customHeight="1" x14ac:dyDescent="0.2">
      <c r="A22" s="8" t="s">
        <v>21</v>
      </c>
      <c r="B22" s="20">
        <f>0</f>
        <v>0</v>
      </c>
      <c r="C22" s="20">
        <f>0</f>
        <v>0</v>
      </c>
    </row>
    <row r="23" spans="1:3" ht="21.75" customHeight="1" x14ac:dyDescent="0.2">
      <c r="A23" s="10" t="s">
        <v>22</v>
      </c>
      <c r="B23" s="20">
        <f>B62+B72+B86+B101</f>
        <v>5700</v>
      </c>
      <c r="C23" s="20">
        <f>C62+C72+C86+C101</f>
        <v>5274.97</v>
      </c>
    </row>
    <row r="24" spans="1:3" ht="21.75" customHeight="1" x14ac:dyDescent="0.2">
      <c r="A24" s="10" t="s">
        <v>23</v>
      </c>
      <c r="B24" s="20">
        <f>0</f>
        <v>0</v>
      </c>
      <c r="C24" s="20">
        <f>0</f>
        <v>0</v>
      </c>
    </row>
    <row r="25" spans="1:3" ht="21.75" customHeight="1" x14ac:dyDescent="0.2">
      <c r="A25" s="10" t="s">
        <v>24</v>
      </c>
      <c r="B25" s="20">
        <f>0</f>
        <v>0</v>
      </c>
      <c r="C25" s="20">
        <f>0</f>
        <v>0</v>
      </c>
    </row>
    <row r="26" spans="1:3" ht="21.75" customHeight="1" x14ac:dyDescent="0.2">
      <c r="A26" s="11" t="s">
        <v>25</v>
      </c>
      <c r="B26" s="20">
        <f>B92</f>
        <v>2995</v>
      </c>
      <c r="C26" s="20">
        <f>C92</f>
        <v>1674.48</v>
      </c>
    </row>
    <row r="27" spans="1:3" ht="21.75" customHeight="1" x14ac:dyDescent="0.25">
      <c r="A27" s="6" t="s">
        <v>26</v>
      </c>
      <c r="B27" s="21">
        <f>SUM(B5,B11,B14,B21)</f>
        <v>325396.83999999997</v>
      </c>
      <c r="C27" s="22">
        <f>SUM(C5,C11,C14,C21)</f>
        <v>308959.15000000002</v>
      </c>
    </row>
    <row r="28" spans="1:3" ht="21.75" customHeight="1" x14ac:dyDescent="0.25">
      <c r="A28" s="23"/>
      <c r="B28" s="24"/>
      <c r="C28" s="25"/>
    </row>
    <row r="29" spans="1:3" ht="21.75" customHeight="1" x14ac:dyDescent="0.2">
      <c r="A29" s="81" t="s">
        <v>27</v>
      </c>
      <c r="B29" s="81"/>
      <c r="C29" s="81"/>
    </row>
    <row r="30" spans="1:3" ht="21.75" customHeight="1" x14ac:dyDescent="0.2">
      <c r="A30" s="26"/>
      <c r="B30" s="27"/>
      <c r="C30" s="27"/>
    </row>
    <row r="31" spans="1:3" ht="21.75" customHeight="1" x14ac:dyDescent="0.25">
      <c r="A31" s="28" t="s">
        <v>28</v>
      </c>
      <c r="B31" s="5" t="s">
        <v>29</v>
      </c>
      <c r="C31" s="5" t="s">
        <v>3</v>
      </c>
    </row>
    <row r="32" spans="1:3" ht="21.75" customHeight="1" x14ac:dyDescent="0.2">
      <c r="A32" s="29" t="s">
        <v>30</v>
      </c>
      <c r="B32" s="30"/>
      <c r="C32" s="31"/>
    </row>
    <row r="33" spans="1:3" ht="21.75" customHeight="1" x14ac:dyDescent="0.2">
      <c r="A33" s="32" t="s">
        <v>31</v>
      </c>
      <c r="B33" s="33">
        <v>37243.43</v>
      </c>
      <c r="C33" s="34">
        <v>42080.62</v>
      </c>
    </row>
    <row r="34" spans="1:3" ht="21.75" customHeight="1" x14ac:dyDescent="0.2">
      <c r="A34" s="32" t="s">
        <v>32</v>
      </c>
      <c r="B34" s="33">
        <v>16554.740000000002</v>
      </c>
      <c r="C34" s="34">
        <v>16741.93</v>
      </c>
    </row>
    <row r="35" spans="1:3" ht="21.75" customHeight="1" x14ac:dyDescent="0.2">
      <c r="A35" s="32" t="s">
        <v>33</v>
      </c>
      <c r="B35" s="33">
        <v>16554.740000000002</v>
      </c>
      <c r="C35" s="34">
        <v>20461.009999999998</v>
      </c>
    </row>
    <row r="36" spans="1:3" ht="21.75" customHeight="1" x14ac:dyDescent="0.25">
      <c r="A36" s="35" t="s">
        <v>34</v>
      </c>
      <c r="B36" s="36">
        <f>SUM(B33:B35)</f>
        <v>70352.91</v>
      </c>
      <c r="C36" s="36">
        <f>SUM(C33:C35)</f>
        <v>79283.56</v>
      </c>
    </row>
    <row r="37" spans="1:3" ht="21.75" customHeight="1" x14ac:dyDescent="0.25">
      <c r="A37" s="37"/>
      <c r="B37" s="38"/>
      <c r="C37" s="39"/>
    </row>
    <row r="38" spans="1:3" ht="21.75" customHeight="1" x14ac:dyDescent="0.25">
      <c r="A38" s="35" t="s">
        <v>7</v>
      </c>
      <c r="B38" s="40"/>
      <c r="C38" s="31"/>
    </row>
    <row r="39" spans="1:3" ht="21.75" customHeight="1" x14ac:dyDescent="0.2">
      <c r="A39" s="41" t="s">
        <v>35</v>
      </c>
      <c r="B39" s="12">
        <v>22473.93</v>
      </c>
      <c r="C39" s="42">
        <v>17771.88</v>
      </c>
    </row>
    <row r="40" spans="1:3" ht="21.75" customHeight="1" x14ac:dyDescent="0.25">
      <c r="A40" s="35" t="s">
        <v>36</v>
      </c>
      <c r="B40" s="43">
        <f>SUM(B39:B39)</f>
        <v>22473.93</v>
      </c>
      <c r="C40" s="43">
        <f>SUM(C39:C39)</f>
        <v>17771.88</v>
      </c>
    </row>
    <row r="41" spans="1:3" ht="21.75" customHeight="1" x14ac:dyDescent="0.25">
      <c r="A41" s="44"/>
      <c r="B41" s="43"/>
      <c r="C41" s="45"/>
    </row>
    <row r="42" spans="1:3" ht="21.75" customHeight="1" x14ac:dyDescent="0.25">
      <c r="A42" s="46" t="s">
        <v>37</v>
      </c>
      <c r="B42" s="47">
        <f>B36+B40</f>
        <v>92826.84</v>
      </c>
      <c r="C42" s="47">
        <f>C36+C40</f>
        <v>97055.44</v>
      </c>
    </row>
    <row r="44" spans="1:3" ht="21.75" customHeight="1" x14ac:dyDescent="0.25">
      <c r="A44" s="48" t="s">
        <v>38</v>
      </c>
      <c r="B44" s="49"/>
      <c r="C44" s="50"/>
    </row>
    <row r="46" spans="1:3" ht="21.75" customHeight="1" x14ac:dyDescent="0.2">
      <c r="A46" s="81" t="s">
        <v>39</v>
      </c>
      <c r="B46" s="81"/>
      <c r="C46" s="81"/>
    </row>
    <row r="47" spans="1:3" ht="21.75" customHeight="1" x14ac:dyDescent="0.2">
      <c r="A47" s="51"/>
      <c r="B47" s="52"/>
      <c r="C47" s="52"/>
    </row>
    <row r="48" spans="1:3" ht="21.75" customHeight="1" x14ac:dyDescent="0.2">
      <c r="A48" s="81" t="s">
        <v>40</v>
      </c>
      <c r="B48" s="81"/>
      <c r="C48" s="81"/>
    </row>
    <row r="49" spans="1:3" ht="21.75" customHeight="1" x14ac:dyDescent="0.2">
      <c r="A49" s="53"/>
      <c r="B49" s="54"/>
      <c r="C49" s="54"/>
    </row>
    <row r="50" spans="1:3" ht="21.75" customHeight="1" x14ac:dyDescent="0.25">
      <c r="A50" s="55" t="s">
        <v>41</v>
      </c>
      <c r="B50" s="5" t="s">
        <v>29</v>
      </c>
      <c r="C50" s="5" t="s">
        <v>3</v>
      </c>
    </row>
    <row r="51" spans="1:3" ht="21.75" customHeight="1" x14ac:dyDescent="0.2">
      <c r="A51" s="56" t="s">
        <v>11</v>
      </c>
      <c r="B51" s="57">
        <v>5500</v>
      </c>
      <c r="C51" s="58">
        <v>0</v>
      </c>
    </row>
    <row r="52" spans="1:3" ht="21.75" customHeight="1" x14ac:dyDescent="0.2">
      <c r="A52" s="59" t="s">
        <v>42</v>
      </c>
      <c r="B52" s="33">
        <v>6750</v>
      </c>
      <c r="C52" s="60">
        <v>0</v>
      </c>
    </row>
    <row r="53" spans="1:3" ht="21.75" customHeight="1" x14ac:dyDescent="0.2">
      <c r="A53" s="61" t="s">
        <v>43</v>
      </c>
      <c r="B53" s="33">
        <v>2000</v>
      </c>
      <c r="C53" s="60">
        <v>208.97</v>
      </c>
    </row>
    <row r="54" spans="1:3" ht="21.75" customHeight="1" x14ac:dyDescent="0.2">
      <c r="A54" s="55" t="s">
        <v>44</v>
      </c>
      <c r="B54" s="62">
        <f>SUM(B51:B53)</f>
        <v>14250</v>
      </c>
      <c r="C54" s="63">
        <f>SUM(C51:C53)</f>
        <v>208.97</v>
      </c>
    </row>
    <row r="55" spans="1:3" ht="21.75" customHeight="1" x14ac:dyDescent="0.2">
      <c r="A55" s="64"/>
      <c r="B55" s="64"/>
      <c r="C55" s="64"/>
    </row>
    <row r="56" spans="1:3" ht="21.75" customHeight="1" x14ac:dyDescent="0.2">
      <c r="A56" s="81" t="s">
        <v>45</v>
      </c>
      <c r="B56" s="81"/>
      <c r="C56" s="81"/>
    </row>
    <row r="57" spans="1:3" ht="21.75" customHeight="1" x14ac:dyDescent="0.2">
      <c r="A57" s="53"/>
      <c r="B57" s="54"/>
      <c r="C57" s="54"/>
    </row>
    <row r="58" spans="1:3" ht="21.75" customHeight="1" x14ac:dyDescent="0.25">
      <c r="A58" s="55" t="s">
        <v>46</v>
      </c>
      <c r="B58" s="5" t="s">
        <v>29</v>
      </c>
      <c r="C58" s="5" t="s">
        <v>3</v>
      </c>
    </row>
    <row r="59" spans="1:3" ht="21.75" customHeight="1" x14ac:dyDescent="0.2">
      <c r="A59" s="56" t="s">
        <v>11</v>
      </c>
      <c r="B59" s="57">
        <v>0</v>
      </c>
      <c r="C59" s="58">
        <f>3364.45+403.86</f>
        <v>3768.31</v>
      </c>
    </row>
    <row r="60" spans="1:3" ht="21.75" customHeight="1" x14ac:dyDescent="0.2">
      <c r="A60" s="59" t="s">
        <v>42</v>
      </c>
      <c r="B60" s="33">
        <v>0</v>
      </c>
      <c r="C60" s="60">
        <v>3270</v>
      </c>
    </row>
    <row r="61" spans="1:3" ht="21.75" customHeight="1" x14ac:dyDescent="0.2">
      <c r="A61" s="61" t="s">
        <v>43</v>
      </c>
      <c r="B61" s="33">
        <v>0</v>
      </c>
      <c r="C61" s="60">
        <f>434+1724</f>
        <v>2158</v>
      </c>
    </row>
    <row r="62" spans="1:3" ht="21.75" customHeight="1" x14ac:dyDescent="0.2">
      <c r="A62" s="59" t="s">
        <v>47</v>
      </c>
      <c r="B62" s="65">
        <v>0</v>
      </c>
      <c r="C62" s="66">
        <v>255</v>
      </c>
    </row>
    <row r="63" spans="1:3" ht="21.75" customHeight="1" x14ac:dyDescent="0.2">
      <c r="A63" s="67" t="s">
        <v>18</v>
      </c>
      <c r="B63" s="68">
        <v>0</v>
      </c>
      <c r="C63" s="69">
        <v>1718.2</v>
      </c>
    </row>
    <row r="64" spans="1:3" ht="21.75" customHeight="1" x14ac:dyDescent="0.2">
      <c r="A64" s="55" t="s">
        <v>44</v>
      </c>
      <c r="B64" s="62">
        <f>SUM(B59:B63)</f>
        <v>0</v>
      </c>
      <c r="C64" s="63">
        <f>SUM(C59:C63)</f>
        <v>11169.51</v>
      </c>
    </row>
    <row r="65" spans="1:4" ht="21.75" customHeight="1" x14ac:dyDescent="0.2">
      <c r="A65" s="64"/>
      <c r="B65" s="64"/>
      <c r="C65" s="64"/>
    </row>
    <row r="66" spans="1:4" ht="21.75" customHeight="1" x14ac:dyDescent="0.2">
      <c r="A66" s="81" t="s">
        <v>48</v>
      </c>
      <c r="B66" s="81"/>
      <c r="C66" s="81"/>
    </row>
    <row r="67" spans="1:4" ht="21.75" customHeight="1" x14ac:dyDescent="0.2">
      <c r="A67" s="53"/>
      <c r="B67" s="54"/>
      <c r="C67" s="54"/>
    </row>
    <row r="68" spans="1:4" ht="21.75" customHeight="1" x14ac:dyDescent="0.25">
      <c r="A68" s="55" t="s">
        <v>49</v>
      </c>
      <c r="B68" s="5" t="s">
        <v>29</v>
      </c>
      <c r="C68" s="5" t="s">
        <v>3</v>
      </c>
    </row>
    <row r="69" spans="1:4" ht="21.75" customHeight="1" x14ac:dyDescent="0.2">
      <c r="A69" s="56" t="s">
        <v>11</v>
      </c>
      <c r="B69" s="57">
        <v>5500</v>
      </c>
      <c r="C69" s="58">
        <f>3288.11+20</f>
        <v>3308.11</v>
      </c>
      <c r="D69" s="70"/>
    </row>
    <row r="70" spans="1:4" ht="21.75" customHeight="1" x14ac:dyDescent="0.2">
      <c r="A70" s="59" t="s">
        <v>42</v>
      </c>
      <c r="B70" s="33">
        <v>6750</v>
      </c>
      <c r="C70" s="60">
        <f>2739.03+160</f>
        <v>2899.03</v>
      </c>
      <c r="D70" s="70"/>
    </row>
    <row r="71" spans="1:4" ht="21.75" customHeight="1" x14ac:dyDescent="0.2">
      <c r="A71" s="61" t="s">
        <v>43</v>
      </c>
      <c r="B71" s="33">
        <v>3600</v>
      </c>
      <c r="C71" s="60">
        <v>65.72</v>
      </c>
      <c r="D71" s="70"/>
    </row>
    <row r="72" spans="1:4" ht="21.75" customHeight="1" x14ac:dyDescent="0.2">
      <c r="A72" s="59" t="s">
        <v>47</v>
      </c>
      <c r="B72" s="65">
        <v>1500</v>
      </c>
      <c r="C72" s="66">
        <v>1421.75</v>
      </c>
      <c r="D72" s="71"/>
    </row>
    <row r="73" spans="1:4" ht="21.75" customHeight="1" x14ac:dyDescent="0.2">
      <c r="A73" s="55" t="s">
        <v>44</v>
      </c>
      <c r="B73" s="62">
        <f>SUM(B69:B72)</f>
        <v>17350</v>
      </c>
      <c r="C73" s="62">
        <f>SUM(C69:C72)</f>
        <v>7694.6100000000006</v>
      </c>
    </row>
    <row r="74" spans="1:4" ht="21.75" customHeight="1" x14ac:dyDescent="0.2">
      <c r="A74" s="64"/>
      <c r="B74" s="64"/>
      <c r="C74" s="64"/>
    </row>
    <row r="75" spans="1:4" ht="21.75" customHeight="1" x14ac:dyDescent="0.2">
      <c r="A75" s="81" t="s">
        <v>50</v>
      </c>
      <c r="B75" s="81"/>
      <c r="C75" s="81"/>
    </row>
    <row r="76" spans="1:4" ht="21.75" customHeight="1" x14ac:dyDescent="0.2">
      <c r="A76" s="53"/>
      <c r="B76" s="54"/>
      <c r="C76" s="54"/>
    </row>
    <row r="77" spans="1:4" ht="21.75" customHeight="1" x14ac:dyDescent="0.25">
      <c r="A77" s="55" t="s">
        <v>51</v>
      </c>
      <c r="B77" s="5" t="s">
        <v>29</v>
      </c>
      <c r="C77" s="5" t="s">
        <v>3</v>
      </c>
    </row>
    <row r="78" spans="1:4" ht="21.75" customHeight="1" x14ac:dyDescent="0.2">
      <c r="A78" s="56" t="s">
        <v>11</v>
      </c>
      <c r="B78" s="57">
        <v>2700</v>
      </c>
      <c r="C78" s="58">
        <f>416.14+686.19</f>
        <v>1102.33</v>
      </c>
    </row>
    <row r="79" spans="1:4" ht="21.75" customHeight="1" x14ac:dyDescent="0.2">
      <c r="A79" s="59" t="s">
        <v>42</v>
      </c>
      <c r="B79" s="33">
        <v>2025</v>
      </c>
      <c r="C79" s="60">
        <f>190+665.2</f>
        <v>855.2</v>
      </c>
    </row>
    <row r="80" spans="1:4" ht="21.75" customHeight="1" x14ac:dyDescent="0.2">
      <c r="A80" s="55" t="s">
        <v>44</v>
      </c>
      <c r="B80" s="62">
        <f>SUM(B78:B79)</f>
        <v>4725</v>
      </c>
      <c r="C80" s="63">
        <f>SUM(C78:C79)</f>
        <v>1957.53</v>
      </c>
    </row>
    <row r="81" spans="1:4" ht="21.75" customHeight="1" x14ac:dyDescent="0.2">
      <c r="A81" s="53"/>
      <c r="B81" s="72"/>
      <c r="C81" s="72"/>
    </row>
    <row r="82" spans="1:4" ht="21.75" customHeight="1" x14ac:dyDescent="0.25">
      <c r="A82" s="55" t="s">
        <v>52</v>
      </c>
      <c r="B82" s="5" t="s">
        <v>29</v>
      </c>
      <c r="C82" s="5" t="s">
        <v>3</v>
      </c>
    </row>
    <row r="83" spans="1:4" ht="21.75" customHeight="1" x14ac:dyDescent="0.2">
      <c r="A83" s="56" t="s">
        <v>11</v>
      </c>
      <c r="B83" s="57">
        <v>6840</v>
      </c>
      <c r="C83" s="58">
        <f>88.4+890.45</f>
        <v>978.85</v>
      </c>
    </row>
    <row r="84" spans="1:4" ht="21.75" customHeight="1" x14ac:dyDescent="0.2">
      <c r="A84" s="59" t="s">
        <v>42</v>
      </c>
      <c r="B84" s="33">
        <v>8550</v>
      </c>
      <c r="C84" s="60">
        <f>0+2506.4</f>
        <v>2506.4</v>
      </c>
    </row>
    <row r="85" spans="1:4" ht="21.75" customHeight="1" x14ac:dyDescent="0.2">
      <c r="A85" s="61" t="s">
        <v>43</v>
      </c>
      <c r="B85" s="33">
        <v>5310</v>
      </c>
      <c r="C85" s="60">
        <v>3411.78</v>
      </c>
    </row>
    <row r="86" spans="1:4" ht="21.75" customHeight="1" x14ac:dyDescent="0.2">
      <c r="A86" s="59" t="s">
        <v>47</v>
      </c>
      <c r="B86" s="65">
        <v>3000</v>
      </c>
      <c r="C86" s="66">
        <f>968.15+1011.02</f>
        <v>1979.17</v>
      </c>
    </row>
    <row r="87" spans="1:4" ht="21.75" customHeight="1" x14ac:dyDescent="0.2">
      <c r="A87" s="55" t="s">
        <v>44</v>
      </c>
      <c r="B87" s="62">
        <f>SUM(B83:B86)</f>
        <v>23700</v>
      </c>
      <c r="C87" s="63">
        <f>SUM(C83:C86)</f>
        <v>8876.2000000000007</v>
      </c>
    </row>
    <row r="88" spans="1:4" ht="21.75" customHeight="1" x14ac:dyDescent="0.2">
      <c r="A88" s="64"/>
      <c r="B88" s="64"/>
      <c r="C88" s="64"/>
    </row>
    <row r="89" spans="1:4" ht="21.75" customHeight="1" x14ac:dyDescent="0.25">
      <c r="A89" s="55"/>
      <c r="B89" s="5" t="s">
        <v>29</v>
      </c>
      <c r="C89" s="5" t="s">
        <v>3</v>
      </c>
    </row>
    <row r="90" spans="1:4" ht="21.75" customHeight="1" x14ac:dyDescent="0.2">
      <c r="A90" s="59" t="s">
        <v>53</v>
      </c>
      <c r="B90" s="33">
        <v>82500</v>
      </c>
      <c r="C90" s="60">
        <f>31013+29214.72+31500</f>
        <v>91727.72</v>
      </c>
      <c r="D90" s="70"/>
    </row>
    <row r="91" spans="1:4" ht="21.75" customHeight="1" x14ac:dyDescent="0.2">
      <c r="A91" s="61" t="s">
        <v>54</v>
      </c>
      <c r="B91" s="33">
        <v>15000</v>
      </c>
      <c r="C91" s="60">
        <f>8241+5597.56+1343</f>
        <v>15181.560000000001</v>
      </c>
      <c r="D91" s="70"/>
    </row>
    <row r="92" spans="1:4" ht="21.75" customHeight="1" x14ac:dyDescent="0.2">
      <c r="A92" s="59" t="s">
        <v>55</v>
      </c>
      <c r="B92" s="65">
        <v>2995</v>
      </c>
      <c r="C92" s="66">
        <f>944.17+730.31</f>
        <v>1674.48</v>
      </c>
      <c r="D92" s="70"/>
    </row>
    <row r="93" spans="1:4" ht="21.75" customHeight="1" x14ac:dyDescent="0.2">
      <c r="A93" s="55" t="s">
        <v>44</v>
      </c>
      <c r="B93" s="62">
        <f>SUM(B90:B92)</f>
        <v>100495</v>
      </c>
      <c r="C93" s="63">
        <f>SUM(C90:C92)</f>
        <v>108583.76</v>
      </c>
    </row>
    <row r="94" spans="1:4" ht="21.75" customHeight="1" x14ac:dyDescent="0.2">
      <c r="A94" s="64"/>
      <c r="B94" s="64"/>
      <c r="C94" s="64"/>
    </row>
    <row r="95" spans="1:4" ht="21.75" customHeight="1" x14ac:dyDescent="0.2">
      <c r="A95" s="81" t="s">
        <v>56</v>
      </c>
      <c r="B95" s="81"/>
      <c r="C95" s="81"/>
    </row>
    <row r="96" spans="1:4" ht="21.75" customHeight="1" x14ac:dyDescent="0.2">
      <c r="A96" s="53"/>
      <c r="B96" s="72"/>
      <c r="C96" s="72"/>
    </row>
    <row r="97" spans="1:4" ht="21.75" customHeight="1" x14ac:dyDescent="0.25">
      <c r="A97" s="55" t="s">
        <v>57</v>
      </c>
      <c r="B97" s="5" t="s">
        <v>29</v>
      </c>
      <c r="C97" s="5" t="s">
        <v>3</v>
      </c>
    </row>
    <row r="98" spans="1:4" ht="21.75" customHeight="1" x14ac:dyDescent="0.2">
      <c r="A98" s="56" t="s">
        <v>11</v>
      </c>
      <c r="B98" s="57">
        <v>7700</v>
      </c>
      <c r="C98" s="58">
        <v>5691.02</v>
      </c>
      <c r="D98" s="70"/>
    </row>
    <row r="99" spans="1:4" ht="21.75" customHeight="1" x14ac:dyDescent="0.2">
      <c r="A99" s="59" t="s">
        <v>42</v>
      </c>
      <c r="B99" s="33">
        <v>11550</v>
      </c>
      <c r="C99" s="60">
        <v>7209.8</v>
      </c>
      <c r="D99" s="70"/>
    </row>
    <row r="100" spans="1:4" ht="21.75" customHeight="1" x14ac:dyDescent="0.2">
      <c r="A100" s="61" t="s">
        <v>43</v>
      </c>
      <c r="B100" s="33">
        <v>3600</v>
      </c>
      <c r="C100" s="60">
        <v>5282.66</v>
      </c>
      <c r="D100" s="70"/>
    </row>
    <row r="101" spans="1:4" ht="21.75" customHeight="1" x14ac:dyDescent="0.2">
      <c r="A101" s="59" t="s">
        <v>47</v>
      </c>
      <c r="B101" s="65">
        <v>1200</v>
      </c>
      <c r="C101" s="66">
        <v>1619.05</v>
      </c>
      <c r="D101" s="71"/>
    </row>
    <row r="102" spans="1:4" ht="21.75" customHeight="1" x14ac:dyDescent="0.2">
      <c r="A102" s="55" t="s">
        <v>44</v>
      </c>
      <c r="B102" s="62">
        <f>SUM(B98:B101)</f>
        <v>24050</v>
      </c>
      <c r="C102" s="63">
        <f>SUM(C98:C101)</f>
        <v>19802.53</v>
      </c>
    </row>
    <row r="103" spans="1:4" ht="21.75" customHeight="1" x14ac:dyDescent="0.2">
      <c r="A103" s="53"/>
      <c r="B103" s="72"/>
      <c r="C103" s="72"/>
    </row>
    <row r="104" spans="1:4" ht="21.75" customHeight="1" x14ac:dyDescent="0.2">
      <c r="A104" s="81" t="s">
        <v>58</v>
      </c>
      <c r="B104" s="81"/>
      <c r="C104" s="81"/>
    </row>
    <row r="105" spans="1:4" ht="21.75" customHeight="1" x14ac:dyDescent="0.2">
      <c r="A105" s="53"/>
      <c r="B105" s="54"/>
      <c r="C105" s="54"/>
    </row>
    <row r="106" spans="1:4" ht="21.75" customHeight="1" x14ac:dyDescent="0.25">
      <c r="A106" s="55" t="s">
        <v>59</v>
      </c>
      <c r="B106" s="5" t="s">
        <v>29</v>
      </c>
      <c r="C106" s="5" t="s">
        <v>3</v>
      </c>
    </row>
    <row r="107" spans="1:4" ht="21.75" customHeight="1" x14ac:dyDescent="0.2">
      <c r="A107" s="56" t="s">
        <v>11</v>
      </c>
      <c r="B107" s="57">
        <v>0</v>
      </c>
      <c r="C107" s="58">
        <f>160</f>
        <v>160</v>
      </c>
    </row>
    <row r="108" spans="1:4" ht="21.75" customHeight="1" x14ac:dyDescent="0.2">
      <c r="A108" s="59" t="s">
        <v>42</v>
      </c>
      <c r="B108" s="33">
        <v>0</v>
      </c>
      <c r="C108" s="60">
        <f>30+90</f>
        <v>120</v>
      </c>
    </row>
    <row r="109" spans="1:4" ht="21.75" customHeight="1" x14ac:dyDescent="0.2">
      <c r="A109" s="55" t="s">
        <v>44</v>
      </c>
      <c r="B109" s="62">
        <f>SUM(B107:B108)</f>
        <v>0</v>
      </c>
      <c r="C109" s="63">
        <f>SUM(C107:C108)</f>
        <v>280</v>
      </c>
    </row>
    <row r="110" spans="1:4" ht="21.75" customHeight="1" x14ac:dyDescent="0.2">
      <c r="A110" s="53"/>
      <c r="B110" s="72"/>
      <c r="C110" s="72"/>
    </row>
    <row r="111" spans="1:4" ht="21.75" customHeight="1" x14ac:dyDescent="0.2">
      <c r="A111" s="81" t="s">
        <v>60</v>
      </c>
      <c r="B111" s="81"/>
      <c r="C111" s="81"/>
    </row>
    <row r="112" spans="1:4" ht="21.75" customHeight="1" x14ac:dyDescent="0.2">
      <c r="A112" s="53"/>
      <c r="B112" s="54"/>
      <c r="C112" s="54"/>
    </row>
    <row r="113" spans="1:3" ht="21.75" customHeight="1" x14ac:dyDescent="0.25">
      <c r="A113" s="55" t="s">
        <v>61</v>
      </c>
      <c r="B113" s="5" t="s">
        <v>29</v>
      </c>
      <c r="C113" s="5" t="s">
        <v>3</v>
      </c>
    </row>
    <row r="114" spans="1:3" ht="21.75" customHeight="1" x14ac:dyDescent="0.2">
      <c r="A114" s="56" t="s">
        <v>11</v>
      </c>
      <c r="B114" s="57">
        <v>0</v>
      </c>
      <c r="C114" s="58">
        <v>604.05999999999995</v>
      </c>
    </row>
    <row r="115" spans="1:3" ht="21.75" customHeight="1" x14ac:dyDescent="0.2">
      <c r="A115" s="59" t="s">
        <v>42</v>
      </c>
      <c r="B115" s="33">
        <v>0</v>
      </c>
      <c r="C115" s="60">
        <v>297.89999999999998</v>
      </c>
    </row>
    <row r="116" spans="1:3" ht="21.75" customHeight="1" x14ac:dyDescent="0.2">
      <c r="A116" s="55" t="s">
        <v>44</v>
      </c>
      <c r="B116" s="62">
        <f>SUM(B114:B115)</f>
        <v>0</v>
      </c>
      <c r="C116" s="63">
        <f>SUM(C114:C115)</f>
        <v>901.95999999999992</v>
      </c>
    </row>
    <row r="117" spans="1:3" ht="21.75" customHeight="1" x14ac:dyDescent="0.2">
      <c r="A117" s="53"/>
      <c r="B117" s="72"/>
      <c r="C117" s="72"/>
    </row>
    <row r="118" spans="1:3" ht="21.75" customHeight="1" x14ac:dyDescent="0.2">
      <c r="A118" s="81" t="s">
        <v>62</v>
      </c>
      <c r="B118" s="81"/>
      <c r="C118" s="81"/>
    </row>
    <row r="119" spans="1:3" ht="21.75" customHeight="1" x14ac:dyDescent="0.2">
      <c r="A119" s="53"/>
      <c r="B119" s="54"/>
      <c r="C119" s="54"/>
    </row>
    <row r="120" spans="1:3" ht="21.75" customHeight="1" x14ac:dyDescent="0.25">
      <c r="A120" s="55" t="s">
        <v>63</v>
      </c>
      <c r="B120" s="5" t="s">
        <v>29</v>
      </c>
      <c r="C120" s="5" t="s">
        <v>3</v>
      </c>
    </row>
    <row r="121" spans="1:3" ht="21.75" customHeight="1" x14ac:dyDescent="0.2">
      <c r="A121" s="56" t="s">
        <v>11</v>
      </c>
      <c r="B121" s="57">
        <v>0</v>
      </c>
      <c r="C121" s="58">
        <v>210</v>
      </c>
    </row>
    <row r="122" spans="1:3" ht="21.75" customHeight="1" x14ac:dyDescent="0.2">
      <c r="A122" s="59" t="s">
        <v>42</v>
      </c>
      <c r="B122" s="33">
        <v>0</v>
      </c>
      <c r="C122" s="60">
        <v>305</v>
      </c>
    </row>
    <row r="123" spans="1:3" ht="21.75" customHeight="1" x14ac:dyDescent="0.2">
      <c r="A123" s="55" t="s">
        <v>44</v>
      </c>
      <c r="B123" s="62">
        <f>SUM(B121:B122)</f>
        <v>0</v>
      </c>
      <c r="C123" s="63">
        <f>SUM(C121:C122)</f>
        <v>515</v>
      </c>
    </row>
    <row r="124" spans="1:3" ht="21.75" customHeight="1" x14ac:dyDescent="0.2">
      <c r="A124" s="53"/>
      <c r="B124" s="72"/>
      <c r="C124" s="72"/>
    </row>
    <row r="125" spans="1:3" ht="21.75" customHeight="1" x14ac:dyDescent="0.25">
      <c r="A125" s="48" t="s">
        <v>38</v>
      </c>
      <c r="B125" s="49"/>
      <c r="C125" s="50"/>
    </row>
    <row r="126" spans="1:3" ht="21.75" customHeight="1" x14ac:dyDescent="0.2">
      <c r="A126" s="64"/>
      <c r="B126" s="64"/>
      <c r="C126" s="64"/>
    </row>
    <row r="127" spans="1:3" ht="21.75" customHeight="1" x14ac:dyDescent="0.25">
      <c r="A127" s="73" t="s">
        <v>64</v>
      </c>
      <c r="B127" s="74">
        <f>B54+B64+B73+B80+B87+B102+B109+B116+B123</f>
        <v>84075</v>
      </c>
      <c r="C127" s="74">
        <f>C54+C64+C73+C80+C87+C102+C109+C116+C123</f>
        <v>51406.31</v>
      </c>
    </row>
    <row r="129" spans="1:4" ht="21.75" customHeight="1" x14ac:dyDescent="0.2">
      <c r="A129" s="81" t="s">
        <v>65</v>
      </c>
      <c r="B129" s="81"/>
      <c r="C129" s="81"/>
    </row>
    <row r="130" spans="1:4" ht="21.75" customHeight="1" x14ac:dyDescent="0.2">
      <c r="A130" s="53"/>
      <c r="B130" s="54"/>
      <c r="C130" s="54"/>
    </row>
    <row r="131" spans="1:4" ht="21.75" customHeight="1" x14ac:dyDescent="0.25">
      <c r="A131" s="55"/>
      <c r="B131" s="5" t="s">
        <v>29</v>
      </c>
      <c r="C131" s="5" t="s">
        <v>3</v>
      </c>
    </row>
    <row r="132" spans="1:4" ht="21.75" customHeight="1" x14ac:dyDescent="0.2">
      <c r="A132" s="61" t="s">
        <v>66</v>
      </c>
      <c r="B132" s="33">
        <v>16000</v>
      </c>
      <c r="C132" s="60">
        <v>8000</v>
      </c>
      <c r="D132" s="70"/>
    </row>
    <row r="133" spans="1:4" ht="21.75" customHeight="1" x14ac:dyDescent="0.2">
      <c r="A133" s="61" t="s">
        <v>67</v>
      </c>
      <c r="B133" s="33">
        <v>6000</v>
      </c>
      <c r="C133" s="60">
        <v>2400</v>
      </c>
      <c r="D133" s="70"/>
    </row>
    <row r="134" spans="1:4" ht="21.75" customHeight="1" x14ac:dyDescent="0.2">
      <c r="A134" s="55" t="s">
        <v>44</v>
      </c>
      <c r="B134" s="62">
        <f>SUM(B132:B133)</f>
        <v>22000</v>
      </c>
      <c r="C134" s="62">
        <f>SUM(C132:C133)</f>
        <v>10400</v>
      </c>
    </row>
    <row r="135" spans="1:4" ht="21.75" customHeight="1" x14ac:dyDescent="0.2">
      <c r="A135" s="64"/>
      <c r="B135" s="64"/>
      <c r="C135" s="64"/>
    </row>
    <row r="136" spans="1:4" ht="21.75" customHeight="1" x14ac:dyDescent="0.25">
      <c r="A136" s="46" t="s">
        <v>68</v>
      </c>
      <c r="B136" s="75">
        <f>B134</f>
        <v>22000</v>
      </c>
      <c r="C136" s="75">
        <f>C134</f>
        <v>10400</v>
      </c>
    </row>
    <row r="137" spans="1:4" ht="21.75" customHeight="1" x14ac:dyDescent="0.2">
      <c r="C137" s="64"/>
    </row>
    <row r="138" spans="1:4" ht="21.75" customHeight="1" x14ac:dyDescent="0.25">
      <c r="A138" s="48" t="s">
        <v>38</v>
      </c>
      <c r="B138" s="49"/>
      <c r="C138" s="50"/>
    </row>
    <row r="140" spans="1:4" ht="21.75" customHeight="1" x14ac:dyDescent="0.2">
      <c r="A140" s="81" t="s">
        <v>69</v>
      </c>
      <c r="B140" s="81"/>
      <c r="C140" s="81"/>
    </row>
    <row r="141" spans="1:4" ht="21.75" customHeight="1" x14ac:dyDescent="0.2">
      <c r="A141" s="53"/>
      <c r="B141" s="54"/>
      <c r="C141" s="54"/>
    </row>
    <row r="142" spans="1:4" ht="21.75" customHeight="1" x14ac:dyDescent="0.25">
      <c r="A142" s="55"/>
      <c r="B142" s="5" t="s">
        <v>29</v>
      </c>
      <c r="C142" s="5" t="s">
        <v>3</v>
      </c>
    </row>
    <row r="143" spans="1:4" ht="21.75" customHeight="1" x14ac:dyDescent="0.2">
      <c r="A143" s="56" t="s">
        <v>70</v>
      </c>
      <c r="B143" s="57">
        <v>9000</v>
      </c>
      <c r="C143" s="58">
        <v>20997</v>
      </c>
      <c r="D143" s="70"/>
    </row>
    <row r="144" spans="1:4" ht="21.75" customHeight="1" x14ac:dyDescent="0.2">
      <c r="A144" s="61" t="s">
        <v>71</v>
      </c>
      <c r="B144" s="33">
        <v>12000</v>
      </c>
      <c r="C144" s="60">
        <f>4291.6+3610.38+1504.16</f>
        <v>9406.1400000000012</v>
      </c>
      <c r="D144" s="70"/>
    </row>
    <row r="145" spans="1:4" ht="21.75" customHeight="1" x14ac:dyDescent="0.2">
      <c r="A145" s="61" t="s">
        <v>72</v>
      </c>
      <c r="B145" s="33">
        <v>5000</v>
      </c>
      <c r="C145" s="60">
        <v>0</v>
      </c>
      <c r="D145" s="70"/>
    </row>
    <row r="146" spans="1:4" ht="21.75" customHeight="1" x14ac:dyDescent="0.2">
      <c r="A146" s="61" t="s">
        <v>73</v>
      </c>
      <c r="B146" s="33">
        <v>0</v>
      </c>
      <c r="C146" s="60">
        <v>6110.5</v>
      </c>
      <c r="D146" s="70"/>
    </row>
    <row r="147" spans="1:4" ht="21.75" customHeight="1" x14ac:dyDescent="0.2">
      <c r="A147" s="61" t="s">
        <v>63</v>
      </c>
      <c r="B147" s="33">
        <v>0</v>
      </c>
      <c r="C147" s="60">
        <v>5000</v>
      </c>
      <c r="D147" s="71"/>
    </row>
    <row r="148" spans="1:4" ht="21.75" customHeight="1" x14ac:dyDescent="0.2">
      <c r="A148" s="55" t="s">
        <v>44</v>
      </c>
      <c r="B148" s="62">
        <f>SUM(B143:B147)</f>
        <v>26000</v>
      </c>
      <c r="C148" s="63">
        <f>SUM(C143:C147)</f>
        <v>41513.64</v>
      </c>
    </row>
    <row r="149" spans="1:4" ht="21.75" customHeight="1" x14ac:dyDescent="0.2">
      <c r="A149" s="53"/>
      <c r="B149" s="76"/>
      <c r="C149" s="76"/>
    </row>
    <row r="150" spans="1:4" ht="21.75" customHeight="1" x14ac:dyDescent="0.25">
      <c r="A150" s="46" t="s">
        <v>68</v>
      </c>
      <c r="B150" s="75">
        <f>B148</f>
        <v>26000</v>
      </c>
      <c r="C150" s="75">
        <f>C148</f>
        <v>41513.64</v>
      </c>
    </row>
    <row r="151" spans="1:4" ht="21.75" customHeight="1" x14ac:dyDescent="0.2">
      <c r="C151" s="64"/>
    </row>
    <row r="152" spans="1:4" ht="21.75" customHeight="1" x14ac:dyDescent="0.25">
      <c r="A152" s="48" t="s">
        <v>74</v>
      </c>
      <c r="B152" s="49"/>
      <c r="C152" s="50"/>
    </row>
    <row r="153" spans="1:4" ht="21.75" customHeight="1" x14ac:dyDescent="0.25">
      <c r="A153" s="77"/>
      <c r="B153" s="78"/>
      <c r="C153" s="78"/>
    </row>
    <row r="154" spans="1:4" ht="21.75" customHeight="1" x14ac:dyDescent="0.25">
      <c r="A154" s="46" t="s">
        <v>75</v>
      </c>
      <c r="B154" s="75">
        <f>B42+B93+B127+B136+B150</f>
        <v>325396.83999999997</v>
      </c>
      <c r="C154" s="75">
        <f>C42+C93+C127+C136+C150</f>
        <v>308959.15000000002</v>
      </c>
    </row>
    <row r="156" spans="1:4" ht="21.75" customHeight="1" x14ac:dyDescent="0.2">
      <c r="A156" s="81" t="s">
        <v>76</v>
      </c>
      <c r="B156" s="81"/>
      <c r="C156" s="81"/>
    </row>
    <row r="157" spans="1:4" ht="21.75" customHeight="1" x14ac:dyDescent="0.2">
      <c r="A157" s="53"/>
      <c r="B157" s="54"/>
      <c r="C157" s="54"/>
    </row>
    <row r="158" spans="1:4" ht="21.75" customHeight="1" x14ac:dyDescent="0.25">
      <c r="A158" s="55"/>
      <c r="B158" s="5" t="s">
        <v>29</v>
      </c>
      <c r="C158" s="5" t="s">
        <v>3</v>
      </c>
    </row>
    <row r="159" spans="1:4" ht="21.75" customHeight="1" x14ac:dyDescent="0.2">
      <c r="A159" s="56" t="s">
        <v>77</v>
      </c>
      <c r="B159" s="57">
        <v>65100</v>
      </c>
      <c r="C159" s="58">
        <f>22221.46+21699.01+232.27+15992.16+200+800+800-153.07</f>
        <v>61791.829999999994</v>
      </c>
    </row>
    <row r="160" spans="1:4" ht="21.75" customHeight="1" x14ac:dyDescent="0.2">
      <c r="A160" s="55" t="s">
        <v>44</v>
      </c>
      <c r="B160" s="62">
        <f>SUM(B159:B159)</f>
        <v>65100</v>
      </c>
      <c r="C160" s="62">
        <f>SUM(C159:C159)</f>
        <v>61791.829999999994</v>
      </c>
    </row>
    <row r="162" spans="1:3" ht="21.75" customHeight="1" x14ac:dyDescent="0.25">
      <c r="A162" s="48" t="s">
        <v>78</v>
      </c>
      <c r="B162" s="49"/>
      <c r="C162" s="50"/>
    </row>
  </sheetData>
  <mergeCells count="15">
    <mergeCell ref="A111:C111"/>
    <mergeCell ref="A118:C118"/>
    <mergeCell ref="A129:C129"/>
    <mergeCell ref="A140:C140"/>
    <mergeCell ref="A156:C156"/>
    <mergeCell ref="A56:C56"/>
    <mergeCell ref="A66:C66"/>
    <mergeCell ref="A75:C75"/>
    <mergeCell ref="A95:C95"/>
    <mergeCell ref="A104:C104"/>
    <mergeCell ref="A1:C1"/>
    <mergeCell ref="A2:C2"/>
    <mergeCell ref="A29:C29"/>
    <mergeCell ref="A46:C46"/>
    <mergeCell ref="A48:C48"/>
  </mergeCells>
  <pageMargins left="0.55138888888888904" right="0.27569444444444402" top="1.0673611111111101" bottom="0.98402777777777795" header="0.51180555555555496" footer="0.51180555555555496"/>
  <pageSetup paperSize="9" scale="90" firstPageNumber="0" orientation="portrait" r:id="rId1"/>
  <headerFooter>
    <oddHeader>&amp;L&amp;D&amp;CFinal budget 2014 - Alliance&amp;R&amp;"Arial,Gras"&amp;16GA DOC 6b</oddHeader>
    <oddFooter>&amp;R&amp;P of &amp;N</oddFooter>
  </headerFooter>
  <rowBreaks count="3" manualBreakCount="3">
    <brk id="28" max="16383" man="1"/>
    <brk id="45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Overview</vt:lpstr>
      <vt:lpstr>Overview!Print_Area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Rebecca Lee</cp:lastModifiedBy>
  <cp:revision>1</cp:revision>
  <cp:lastPrinted>2015-06-30T14:29:50Z</cp:lastPrinted>
  <dcterms:created xsi:type="dcterms:W3CDTF">2008-07-10T11:46:21Z</dcterms:created>
  <dcterms:modified xsi:type="dcterms:W3CDTF">2015-06-30T14:29:57Z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European Anti poverty Network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