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40" windowWidth="12000" windowHeight="6255" tabRatio="376" activeTab="0"/>
  </bookViews>
  <sheets>
    <sheet name="Detailed budget" sheetId="1" r:id="rId1"/>
    <sheet name="Summary budget" sheetId="2" r:id="rId2"/>
  </sheets>
  <definedNames>
    <definedName name="_xlnm.Print_Area" localSheetId="0">'Detailed budget'!$A$2:$L$290</definedName>
  </definedNames>
  <calcPr fullCalcOnLoad="1"/>
</workbook>
</file>

<file path=xl/comments1.xml><?xml version="1.0" encoding="utf-8"?>
<comments xmlns="http://schemas.openxmlformats.org/spreadsheetml/2006/main">
  <authors>
    <author>Joline WELLINGHOFF-SALAVERT</author>
  </authors>
  <commentList>
    <comment ref="E16" authorId="0">
      <text>
        <r>
          <rPr>
            <b/>
            <sz val="8"/>
            <rFont val="Tahoma"/>
            <family val="0"/>
          </rPr>
          <t>Joline WELLINGHOFF-SALAVERT: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<sst xmlns="http://schemas.openxmlformats.org/spreadsheetml/2006/main" count="460" uniqueCount="341">
  <si>
    <t>TOTAL</t>
  </si>
  <si>
    <t>TOTAL INCOME</t>
  </si>
  <si>
    <t>INCOME</t>
  </si>
  <si>
    <t>EXPENSES</t>
  </si>
  <si>
    <t>BENEFICIARY's</t>
  </si>
  <si>
    <t>Total other staff</t>
  </si>
  <si>
    <t>Estimated amount</t>
  </si>
  <si>
    <t>Name</t>
  </si>
  <si>
    <t>Travel cost per person</t>
  </si>
  <si>
    <t>Number of persons</t>
  </si>
  <si>
    <t>Total cost</t>
  </si>
  <si>
    <t>Quantity</t>
  </si>
  <si>
    <t>Nature of costs</t>
  </si>
  <si>
    <t>Unit cost</t>
  </si>
  <si>
    <t>Type of equipment</t>
  </si>
  <si>
    <t>TOTAL IN €</t>
  </si>
  <si>
    <t>Travel sub-total</t>
  </si>
  <si>
    <t>TOTAL DIRECT ELIGIBLE COSTS D1</t>
  </si>
  <si>
    <t>Unit cost of new equipment</t>
  </si>
  <si>
    <t>Eligible cost (depreciation cost per item of equipment)</t>
  </si>
  <si>
    <t>Number of days</t>
  </si>
  <si>
    <t>Number of interpreters</t>
  </si>
  <si>
    <t>Cost per day</t>
  </si>
  <si>
    <t xml:space="preserve">CONTRIBUTION </t>
  </si>
  <si>
    <t xml:space="preserve">REVENUE </t>
  </si>
  <si>
    <t xml:space="preserve">GENERATED </t>
  </si>
  <si>
    <t xml:space="preserve"> Total in Euro</t>
  </si>
  <si>
    <t>Total cost accountancy</t>
  </si>
  <si>
    <t>TOTAL STAFF COST</t>
  </si>
  <si>
    <t>Contributions</t>
  </si>
  <si>
    <t xml:space="preserve">Status </t>
  </si>
  <si>
    <t xml:space="preserve">co-financing in cash from other sources (enclose declarations of commitment to co-financing)
</t>
  </si>
  <si>
    <t xml:space="preserve">Description of revenue </t>
  </si>
  <si>
    <t>Breakdown (name of organisation and amount)</t>
  </si>
  <si>
    <t xml:space="preserve">Name of organisation: </t>
  </si>
  <si>
    <t>Name of legal representative:</t>
  </si>
  <si>
    <t>Place and date:</t>
  </si>
  <si>
    <t>Signature:</t>
  </si>
  <si>
    <t>Name of organisation and function within this organisation</t>
  </si>
  <si>
    <t>contribution in cash of the applicant on its own resources - explain origin of resources (contribution of members, own capital, etc) and enclose declaration of commitment to co-financing</t>
  </si>
  <si>
    <t>Daily salary cost</t>
  </si>
  <si>
    <t>Total in Euro</t>
  </si>
  <si>
    <t xml:space="preserve"> Status and tasks to be performed</t>
  </si>
  <si>
    <t xml:space="preserve">Daily salary cost </t>
  </si>
  <si>
    <t xml:space="preserve">Number of days </t>
  </si>
  <si>
    <t>Total cost of Services</t>
  </si>
  <si>
    <t xml:space="preserve">Staff </t>
  </si>
  <si>
    <t>Travel and Subsistence</t>
  </si>
  <si>
    <t>Services</t>
  </si>
  <si>
    <t>Administration</t>
  </si>
  <si>
    <t xml:space="preserve">Name of Applicant: </t>
  </si>
  <si>
    <t>HEADING - ADMINISTRATION</t>
  </si>
  <si>
    <t>Total of Heading Administration</t>
  </si>
  <si>
    <t xml:space="preserve">Total cost of all Headings </t>
  </si>
  <si>
    <t xml:space="preserve">HEADING 3 : COST FOR SERVICES </t>
  </si>
  <si>
    <t>Secretarial costs</t>
  </si>
  <si>
    <t xml:space="preserve">Accountant </t>
  </si>
  <si>
    <t>Other staff</t>
  </si>
  <si>
    <t>HEADING 2 - COST FOR TRAVEL AND SUBSISTENCE ALLOWANCES</t>
  </si>
  <si>
    <t>Total cost Management</t>
  </si>
  <si>
    <t>Total Administration</t>
  </si>
  <si>
    <t>Total cost secretaries</t>
  </si>
  <si>
    <t>Type of Event</t>
  </si>
  <si>
    <t>Provisional dates</t>
  </si>
  <si>
    <t>Establish a list below of all events for which travel and subsistence costs are necessary and refer to these in the following budget table accordingly</t>
  </si>
  <si>
    <t>Location</t>
  </si>
  <si>
    <t>Subject of the event</t>
  </si>
  <si>
    <t>Reference *)</t>
  </si>
  <si>
    <t>Cost for information and dissemination</t>
  </si>
  <si>
    <t>Cost per page</t>
  </si>
  <si>
    <t xml:space="preserve">TOTAL </t>
  </si>
  <si>
    <t xml:space="preserve"> TOTAL </t>
  </si>
  <si>
    <t>Cost for evaluation</t>
  </si>
  <si>
    <t xml:space="preserve">Cost per day
 </t>
  </si>
  <si>
    <t>Cost for reproduction and publication</t>
  </si>
  <si>
    <t>Description of document to be reproduced or published</t>
  </si>
  <si>
    <t xml:space="preserve"> Fees for interpreters</t>
  </si>
  <si>
    <t>Total cost of all items in Heading Services</t>
  </si>
  <si>
    <t>Hire of rooms</t>
  </si>
  <si>
    <t>Cost of rent per day</t>
  </si>
  <si>
    <t>Subject of event (according to your reference under Heading 2 "Travel")</t>
  </si>
  <si>
    <t>Hire of interpreting booths</t>
  </si>
  <si>
    <t>Subject of event (and reference)</t>
  </si>
  <si>
    <t>Total in €</t>
  </si>
  <si>
    <t>Costs for Audits</t>
  </si>
  <si>
    <t>Nature of Audit</t>
  </si>
  <si>
    <t xml:space="preserve">Total </t>
  </si>
  <si>
    <t>Hire of rooms (cost of rent of meeting or conference rooms, etc)</t>
  </si>
  <si>
    <t>Audits</t>
  </si>
  <si>
    <t>Other administrative equipment</t>
  </si>
  <si>
    <t>Management</t>
  </si>
  <si>
    <t xml:space="preserve">Administration </t>
  </si>
  <si>
    <t>Accounting</t>
  </si>
  <si>
    <t>Accomodation and subsistence cost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</si>
  <si>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</si>
  <si>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</si>
  <si>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</si>
  <si>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</si>
  <si>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</si>
  <si>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</si>
  <si>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Rent of equipment or depreciation of new equipment</t>
  </si>
  <si>
    <t>Hire of intepreting booths</t>
  </si>
  <si>
    <t>Other administrative costs</t>
  </si>
  <si>
    <t>This form has not to be filled in, Excel will automatically insert all the total amounts of the sheet "Detailed budget" - Summary page to be printed and signed by legal representative</t>
  </si>
  <si>
    <t>The budget has to be presented in €. 
Where the Euro is not the national currency the applicant must mention the national currency used and the date and rate of change applied (see http://europa.eu.int/comm/budget/inforeuro)</t>
  </si>
  <si>
    <t>Amount</t>
  </si>
  <si>
    <t>maximum daily allowance per person</t>
  </si>
  <si>
    <t>Accomo-
dation ceiling (hotel)</t>
  </si>
  <si>
    <t>Subsis-
tence 
sub total</t>
  </si>
  <si>
    <t>GRAND
TOTAL</t>
  </si>
  <si>
    <t>HEADING 4 : COST FOR ADMINISTRATION</t>
  </si>
  <si>
    <t>*) Choose a reference for your event which can be used in the following budget items, for example Conf 1, Conf 2, Sem 1, Train1</t>
  </si>
  <si>
    <t>Cost for translation (see Annex II of the guidelines)</t>
  </si>
  <si>
    <t>Description of tasks to be performed and name of evaluator</t>
  </si>
  <si>
    <t>Ref. of the event (according to your reference under Heading 2 "Travel")</t>
  </si>
  <si>
    <t>Costs for external experts (see annex II of the guidelines)</t>
  </si>
  <si>
    <t>For example for experts or consultants, etc.</t>
  </si>
  <si>
    <t>Other administrative costs : rent of offices and related charges, see Annex II of the guidelines</t>
  </si>
  <si>
    <t>Please provide full details on calculation and composition of staff costs and functions performed on an extra document (see checklist of the guidelines)</t>
  </si>
  <si>
    <t>Reference of the event (according to the above references)</t>
  </si>
  <si>
    <t>Rent of equipment or depreciation of New Techical Equipment (no depreciation of office material such as chairs, tables etc.!!!)</t>
  </si>
  <si>
    <r>
      <t xml:space="preserve">Is only eligible:
. Rent (leasing) for a determined period
. linear depreciation for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 over 3 years ; for existing equipment depreciation is only allowed if this equipment is less than 3 years old and not entirely depreciated.
Example for calculation of depreciation: cost equipement new 999 €; depreciation 999:3 years = 333 €/year; use of the equipment for a period of 6 months; eligible depreciation 333 : 2 =€ 166,5 </t>
    </r>
  </si>
  <si>
    <t>Percentage of the grant  to the total cost</t>
  </si>
  <si>
    <t>TOTAL ELIGIBLE COST</t>
  </si>
  <si>
    <r>
      <t xml:space="preserve">HEADING 1: STAFF OF THE ORGANISATION </t>
    </r>
    <r>
      <rPr>
        <b/>
        <sz val="14"/>
        <rFont val="Arial"/>
        <family val="2"/>
      </rPr>
      <t>SPECIFICALLY ASSIGNED  TO THE OPERATION</t>
    </r>
  </si>
  <si>
    <t>DETAILED BUDGET</t>
  </si>
  <si>
    <t xml:space="preserve">Rent of equipment or Depreciation of New Techical Equipment </t>
  </si>
  <si>
    <t>Number of languages</t>
  </si>
  <si>
    <t>Description of documents to be translated (from .. into..)</t>
  </si>
  <si>
    <t>Number
 of pages</t>
  </si>
  <si>
    <t>COMMISSION</t>
  </si>
  <si>
    <t>GRANT (S) =</t>
  </si>
  <si>
    <t>ELIGIBLE COSTS</t>
  </si>
  <si>
    <t>Heading 1 Staff =</t>
  </si>
  <si>
    <t>Heading 2 Travel</t>
  </si>
  <si>
    <t>Heading 3 Services =</t>
  </si>
  <si>
    <t>Heading 4 Administration =</t>
  </si>
  <si>
    <t>Total
per item</t>
  </si>
  <si>
    <t>Total
per heading</t>
  </si>
  <si>
    <t>IN CASH =</t>
  </si>
  <si>
    <t xml:space="preserve">BY THE ACTION = </t>
  </si>
  <si>
    <t>Travel</t>
  </si>
  <si>
    <t>TOTAL COST OF THE OPERATION</t>
  </si>
  <si>
    <t>SUMMARY PAGE OF THE PROVISIONAL BUDGET IN EURO</t>
  </si>
  <si>
    <t xml:space="preserve">
- See also information concerning maximum of subsistence cost allowed in guidelines
</t>
  </si>
  <si>
    <t>Total of beneficiary's contribution in cash</t>
  </si>
  <si>
    <t>Total of revenue generated by the operation</t>
  </si>
  <si>
    <t>Commission grant requested</t>
  </si>
  <si>
    <t>BENEFICIARY'S CONTRIBUTION IN CASH</t>
  </si>
  <si>
    <t>Revenue generated by the operation</t>
  </si>
  <si>
    <t>Details on calculation</t>
  </si>
  <si>
    <t>for example, advertisements, distribution, etc - please add specifications</t>
  </si>
  <si>
    <t>Cost for translation</t>
  </si>
  <si>
    <t>Cost for publication and reproduction</t>
  </si>
  <si>
    <t>Costs for interpreters</t>
  </si>
  <si>
    <t>External experts</t>
  </si>
  <si>
    <t>DIRECT ELIGIBLE COSTS</t>
  </si>
  <si>
    <t>Total costs</t>
  </si>
  <si>
    <r>
      <t xml:space="preserve">Cost for rental or depreciation of </t>
    </r>
    <r>
      <rPr>
        <b/>
        <sz val="11"/>
        <color indexed="10"/>
        <rFont val="Arial"/>
        <family val="2"/>
      </rPr>
      <t>new</t>
    </r>
    <r>
      <rPr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technical</t>
    </r>
    <r>
      <rPr>
        <sz val="11"/>
        <color indexed="10"/>
        <rFont val="Arial"/>
        <family val="2"/>
      </rPr>
      <t xml:space="preserve"> equipment, please specify !! Equipement of less than € 1000 does not need to be depreciated</t>
    </r>
    <r>
      <rPr>
        <b/>
        <sz val="11"/>
        <color indexed="10"/>
        <rFont val="Arial"/>
        <family val="2"/>
      </rPr>
      <t xml:space="preserve">
</t>
    </r>
  </si>
  <si>
    <t>exchange losses are not eligible</t>
  </si>
  <si>
    <t>EUROPEAN ANTI POVERTY NETWORK</t>
  </si>
  <si>
    <t>EAPN Director</t>
  </si>
  <si>
    <t>Full time</t>
  </si>
  <si>
    <t>Philippe Lemmens</t>
  </si>
  <si>
    <t>Vincent Caron</t>
  </si>
  <si>
    <t>Nellie Epinat</t>
  </si>
  <si>
    <t>Tatiana Basarab</t>
  </si>
  <si>
    <t>Sian Jones</t>
  </si>
  <si>
    <t>Amana De Sousa Ferro</t>
  </si>
  <si>
    <t>Sigrid Dahmen</t>
  </si>
  <si>
    <t>Cathy Lespiaucq</t>
  </si>
  <si>
    <t>Stagiaire</t>
  </si>
  <si>
    <t>Information Officer</t>
  </si>
  <si>
    <t>EAPN Policy Officer</t>
  </si>
  <si>
    <t>EAPN Finance/Administration Officer</t>
  </si>
  <si>
    <t>Development Officer</t>
  </si>
  <si>
    <t>Policy Officer</t>
  </si>
  <si>
    <t>Coordination Policy Officer</t>
  </si>
  <si>
    <t>Part time</t>
  </si>
  <si>
    <t>EAPN Secretary</t>
  </si>
  <si>
    <t>EAPN Office Manager</t>
  </si>
  <si>
    <t>PME Conseils</t>
  </si>
  <si>
    <t>Free lance</t>
  </si>
  <si>
    <t xml:space="preserve">EAPN </t>
  </si>
  <si>
    <t>Bureau</t>
  </si>
  <si>
    <t xml:space="preserve">BU 1 </t>
  </si>
  <si>
    <t xml:space="preserve">BU 2 </t>
  </si>
  <si>
    <t xml:space="preserve">BU 3 </t>
  </si>
  <si>
    <t>Executive Committee</t>
  </si>
  <si>
    <t>EXCO 1</t>
  </si>
  <si>
    <t xml:space="preserve">EXCO 2 </t>
  </si>
  <si>
    <t xml:space="preserve">EXCO 3 </t>
  </si>
  <si>
    <t>Enlargement travels</t>
  </si>
  <si>
    <t>ENL</t>
  </si>
  <si>
    <t>General Assembly</t>
  </si>
  <si>
    <t>GA</t>
  </si>
  <si>
    <t>Annual Policy Conference</t>
  </si>
  <si>
    <t>CONF</t>
  </si>
  <si>
    <t>Task Forces</t>
  </si>
  <si>
    <t>SEM 1</t>
  </si>
  <si>
    <t>SEM 2</t>
  </si>
  <si>
    <t>SEM 3</t>
  </si>
  <si>
    <t>Missions Staff</t>
  </si>
  <si>
    <t>REP</t>
  </si>
  <si>
    <t>PPOV</t>
  </si>
  <si>
    <t>BU 1 - Bxl</t>
  </si>
  <si>
    <t>BU 2 - Bxl</t>
  </si>
  <si>
    <t>BU 3 - Bxl</t>
  </si>
  <si>
    <t xml:space="preserve">EXCO.1 </t>
  </si>
  <si>
    <t>EXCO 1 - Catering 40 persons</t>
  </si>
  <si>
    <t>EXCO 2</t>
  </si>
  <si>
    <t>EXCO 2 - Catering 40 persons</t>
  </si>
  <si>
    <t>EXCO 3</t>
  </si>
  <si>
    <t>EXCO 3 - Catering 40 persons</t>
  </si>
  <si>
    <t>SEM 1 - Catering 6 persons</t>
  </si>
  <si>
    <t>SEM 2 - Catering 6 persons</t>
  </si>
  <si>
    <t>SEM 3 - Catering 6 persons</t>
  </si>
  <si>
    <t>PPOV - Catering 29 Networks</t>
  </si>
  <si>
    <t>Website + social media</t>
  </si>
  <si>
    <t>Mailings</t>
  </si>
  <si>
    <t>Translations of EAPN publications - 25 languages</t>
  </si>
  <si>
    <t>Evaluation EAPN</t>
  </si>
  <si>
    <t>Contribution members EAPN (expertise)</t>
  </si>
  <si>
    <t>Consultancy for Campaigns and promotional material</t>
  </si>
  <si>
    <t>Staff Development Days</t>
  </si>
  <si>
    <t>Staff Development of Personal Skills</t>
  </si>
  <si>
    <t>Rent Photocopier/printer</t>
  </si>
  <si>
    <t>Purchase laptops</t>
  </si>
  <si>
    <t>Purchase desktops</t>
  </si>
  <si>
    <t xml:space="preserve">Purchase software </t>
  </si>
  <si>
    <t xml:space="preserve">Purchase new licenses </t>
  </si>
  <si>
    <t>EXCO.1</t>
  </si>
  <si>
    <t>EXCO.2</t>
  </si>
  <si>
    <t>EXCO.3</t>
  </si>
  <si>
    <t>External Audit</t>
  </si>
  <si>
    <t>Rent offices + charges</t>
  </si>
  <si>
    <t>Photocopies</t>
  </si>
  <si>
    <t>Technical support</t>
  </si>
  <si>
    <t>Electricity</t>
  </si>
  <si>
    <t>Cleaning</t>
  </si>
  <si>
    <t>Telephone and fax</t>
  </si>
  <si>
    <t>Postage</t>
  </si>
  <si>
    <t>Office supplies</t>
  </si>
  <si>
    <t>Insurances</t>
  </si>
  <si>
    <t>Bank charges</t>
  </si>
  <si>
    <t>TF1 - 1</t>
  </si>
  <si>
    <t>TF1 - 2</t>
  </si>
  <si>
    <t>TF2 - 1</t>
  </si>
  <si>
    <t>TF2 - 2</t>
  </si>
  <si>
    <t>TF3 - 1</t>
  </si>
  <si>
    <t>TF3 - 2</t>
  </si>
  <si>
    <t>TF4 - 1</t>
  </si>
  <si>
    <t>TF4 - 2</t>
  </si>
  <si>
    <t>TF1 - 1  Catering 6 persons</t>
  </si>
  <si>
    <t>TF1 - 2  Catering 6 persons</t>
  </si>
  <si>
    <t>TF2 - 1  Catering 6 persons</t>
  </si>
  <si>
    <t>TF2 - 2  Catering 6 persons</t>
  </si>
  <si>
    <t>TF3 - 1  Catering 6 persons</t>
  </si>
  <si>
    <t>TF3 - 2  Catering 6 persons</t>
  </si>
  <si>
    <t>TF4 - 1  Catering 6 persons</t>
  </si>
  <si>
    <t>TF4 - 2  Catering 6 persons</t>
  </si>
  <si>
    <t>EXCO.1 (English/French)</t>
  </si>
  <si>
    <t>EXCO.2 (English/French)</t>
  </si>
  <si>
    <t>EXCO.3 (English/French)</t>
  </si>
  <si>
    <t>TF 1 - 1</t>
  </si>
  <si>
    <t xml:space="preserve">TF 2 - 1 </t>
  </si>
  <si>
    <t>TF 3 - 1</t>
  </si>
  <si>
    <t>TF 4 - 1</t>
  </si>
  <si>
    <t>TF 1 - 2</t>
  </si>
  <si>
    <t>TF 2 - 2</t>
  </si>
  <si>
    <t>TF 3 - 2</t>
  </si>
  <si>
    <t>TF 4 - 2</t>
  </si>
  <si>
    <t xml:space="preserve">PPOV 1 </t>
  </si>
  <si>
    <t>PPOV 2</t>
  </si>
  <si>
    <t>Staff support and supervision of Director, Financial Overview, planning of Exco meeting</t>
  </si>
  <si>
    <t>Coordinate EAPN activities, give political direction to our work, fullfill statutory obligations - including discrimination concerns and globalisation concerns are adequately addressed in EAPN work</t>
  </si>
  <si>
    <t>Fullfill statutory requirements, ensure membership understanding and support for the general policies and direction of EAPN, create visibility for our work</t>
  </si>
  <si>
    <t>Meetings to support the development of new members of EAPN</t>
  </si>
  <si>
    <t xml:space="preserve">Assisting in meetings as representative of EAPN </t>
  </si>
  <si>
    <t>PPOV 1</t>
  </si>
  <si>
    <t>PPOV 1 - Catering 35 persons</t>
  </si>
  <si>
    <t>Brussel</t>
  </si>
  <si>
    <t>Jan</t>
  </si>
  <si>
    <t>April</t>
  </si>
  <si>
    <t>Sept</t>
  </si>
  <si>
    <t>Out side Brussel</t>
  </si>
  <si>
    <t>outside Brussel</t>
  </si>
  <si>
    <t>May</t>
  </si>
  <si>
    <t>Nov</t>
  </si>
  <si>
    <t>Brussels</t>
  </si>
  <si>
    <t>ongoing</t>
  </si>
  <si>
    <t>June</t>
  </si>
  <si>
    <t>Ongoing</t>
  </si>
  <si>
    <t>Most of these task forces meetigns will take place in Brussels. Only if a particular reason necesserary to the work of the task force will the meeting happen  outside Brussels</t>
  </si>
  <si>
    <t>On going</t>
  </si>
  <si>
    <t>January</t>
  </si>
  <si>
    <t>March</t>
  </si>
  <si>
    <t>October</t>
  </si>
  <si>
    <t>GA (English/French/Spanish/Host language)</t>
  </si>
  <si>
    <t>CB 1</t>
  </si>
  <si>
    <t>Capacity Building</t>
  </si>
  <si>
    <t>Travel outside Brussels</t>
  </si>
  <si>
    <t>In all Member States</t>
  </si>
  <si>
    <t>Manager Projects and Fund Raising</t>
  </si>
  <si>
    <t>Work on EU IS by 30 of the National Networks</t>
  </si>
  <si>
    <t>3 to 4 Task forces will be functioning at any one time to develop a concrete area of work linked to the over all work of EAPN. The Task force will be time bound and have a concrete objective to fullfill</t>
  </si>
  <si>
    <t xml:space="preserve">CB </t>
  </si>
  <si>
    <t>CB - Catering 35 persons</t>
  </si>
  <si>
    <t>CB</t>
  </si>
  <si>
    <t>ENLARGEMENT</t>
  </si>
  <si>
    <t>Europe Inclusion Strategy Group</t>
  </si>
  <si>
    <t>EU IS - 1</t>
  </si>
  <si>
    <t>Feb</t>
  </si>
  <si>
    <t>EU IS - 2</t>
  </si>
  <si>
    <t>EU IS - 1 - Catering 40 persons</t>
  </si>
  <si>
    <t>EU IS - 2 - Catering 40 persons</t>
  </si>
  <si>
    <t>Barbara Helfferich</t>
  </si>
  <si>
    <t>Fintan Farrell</t>
  </si>
  <si>
    <t>ENL - Catering 20 p (5 travelling + 15 on the spot)</t>
  </si>
  <si>
    <t>REP - Catering for 30 persons</t>
  </si>
  <si>
    <t>EU IS.1</t>
  </si>
  <si>
    <t>EU IS.2</t>
  </si>
  <si>
    <t>- Daily salary cost=yearly gross salary including social security charges divided by 225 working days (staff costs must be based on real salaries)
- Number of working days are those exclusively devoted to the preparation and implementation of proposal</t>
  </si>
  <si>
    <t>TF - Capacity Building - EXCO</t>
  </si>
  <si>
    <t>Developing and implementing our Adcocay stratgey re Europe 2020 and Cohesion policy</t>
  </si>
  <si>
    <t>Developing and implementign our Advocacy strategy on Europe 2020 and Cohesion policy</t>
  </si>
  <si>
    <t>Conference on key aspect of our work</t>
  </si>
  <si>
    <t>Alliance and lobbying seminars</t>
  </si>
  <si>
    <t>Most of thesemeetings will take place in Brussels. Only if a particular reason necesserary to the work of the task force will the meeting happen  outside Brussels for example durign a countries Presidency</t>
  </si>
  <si>
    <t xml:space="preserve">These are small alliance building meetings or lobbying opportunities to promote EAPN work. . An example in 2011 was the event in the Europena Parliament to launch our wealth explainer. </t>
  </si>
  <si>
    <t>Dev particpation of pep in EAPN</t>
  </si>
  <si>
    <t>Developing participation of people expereincign poverty in EAPN work and linking to European Meeting/s</t>
  </si>
  <si>
    <t>European Meeting of National  Coordinators for the work on Participation</t>
  </si>
  <si>
    <t>Folders, Posters, Reports, Campaign material Publications</t>
  </si>
  <si>
    <t xml:space="preserve">Subscription </t>
  </si>
  <si>
    <t xml:space="preserve">GA - Catering </t>
  </si>
  <si>
    <t>Capacity Building Event and follow up of the Membership assessement and support system</t>
  </si>
  <si>
    <t>Admin Post</t>
  </si>
  <si>
    <t>PPOV - National Coordinators to support the PeP and linking to EU Meetings</t>
  </si>
  <si>
    <t>x</t>
  </si>
  <si>
    <t>Members contributions: 22000 € - GA: 3.000€ - Exco: 3.000 € - Conference: 4.000 € - Alliance Building: 4.390 € - Contracts Networks: 175.000 € - Expertise members: 2.000 € - Representation costs reimbursed: 7.200 € - Co-funding travels: 7000 € - Donations: 2.300 PEP: 10.000 € - Capacity Building: 2.500 €   = 247.390 €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</si>
</sst>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_B_F_-;\-* #,##0.00\ _B_F_-;_-* &quot;-&quot;??\ _B_F_-;_-@_-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name val="Arial"/>
      <family val="2"/>
    </font>
    <font>
      <b/>
      <i/>
      <sz val="8"/>
      <color indexed="10"/>
      <name val="Arial"/>
      <family val="2"/>
    </font>
    <font>
      <b/>
      <sz val="12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0"/>
      <color indexed="10"/>
      <name val="Arial"/>
      <family val="2"/>
    </font>
    <font>
      <b/>
      <sz val="13"/>
      <name val="Arial"/>
      <family val="2"/>
    </font>
    <font>
      <b/>
      <sz val="20"/>
      <color indexed="10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thin"/>
      <bottom style="medium"/>
    </border>
    <border>
      <left style="thin"/>
      <right style="thin"/>
      <top style="medium"/>
      <bottom style="medium"/>
    </border>
    <border>
      <left/>
      <right/>
      <top style="thin"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5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5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4" fillId="33" borderId="19" xfId="0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4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4" fontId="4" fillId="33" borderId="15" xfId="0" applyNumberFormat="1" applyFont="1" applyFill="1" applyBorder="1" applyAlignment="1" applyProtection="1">
      <alignment horizontal="right"/>
      <protection/>
    </xf>
    <xf numFmtId="2" fontId="3" fillId="0" borderId="20" xfId="0" applyNumberFormat="1" applyFont="1" applyBorder="1" applyAlignment="1" applyProtection="1">
      <alignment/>
      <protection/>
    </xf>
    <xf numFmtId="4" fontId="4" fillId="0" borderId="21" xfId="0" applyNumberFormat="1" applyFont="1" applyBorder="1" applyAlignment="1" applyProtection="1">
      <alignment/>
      <protection/>
    </xf>
    <xf numFmtId="2" fontId="3" fillId="0" borderId="22" xfId="0" applyNumberFormat="1" applyFont="1" applyBorder="1" applyAlignment="1" applyProtection="1">
      <alignment/>
      <protection/>
    </xf>
    <xf numFmtId="4" fontId="4" fillId="0" borderId="23" xfId="0" applyNumberFormat="1" applyFont="1" applyBorder="1" applyAlignment="1" applyProtection="1">
      <alignment/>
      <protection/>
    </xf>
    <xf numFmtId="2" fontId="3" fillId="0" borderId="20" xfId="0" applyNumberFormat="1" applyFont="1" applyBorder="1" applyAlignment="1" applyProtection="1">
      <alignment horizontal="right"/>
      <protection/>
    </xf>
    <xf numFmtId="2" fontId="3" fillId="0" borderId="22" xfId="0" applyNumberFormat="1" applyFont="1" applyBorder="1" applyAlignment="1" applyProtection="1">
      <alignment horizontal="right"/>
      <protection/>
    </xf>
    <xf numFmtId="2" fontId="3" fillId="0" borderId="24" xfId="0" applyNumberFormat="1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 horizontal="left"/>
      <protection/>
    </xf>
    <xf numFmtId="2" fontId="3" fillId="0" borderId="26" xfId="0" applyNumberFormat="1" applyFont="1" applyBorder="1" applyAlignment="1" applyProtection="1">
      <alignment/>
      <protection/>
    </xf>
    <xf numFmtId="4" fontId="3" fillId="0" borderId="21" xfId="0" applyNumberFormat="1" applyFont="1" applyBorder="1" applyAlignment="1" applyProtection="1">
      <alignment horizontal="left"/>
      <protection/>
    </xf>
    <xf numFmtId="4" fontId="3" fillId="0" borderId="24" xfId="0" applyNumberFormat="1" applyFont="1" applyBorder="1" applyAlignment="1" applyProtection="1">
      <alignment horizontal="left"/>
      <protection/>
    </xf>
    <xf numFmtId="4" fontId="3" fillId="0" borderId="26" xfId="0" applyNumberFormat="1" applyFont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4" fontId="4" fillId="33" borderId="27" xfId="0" applyNumberFormat="1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4" fontId="4" fillId="33" borderId="28" xfId="0" applyNumberFormat="1" applyFont="1" applyFill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/>
      <protection/>
    </xf>
    <xf numFmtId="0" fontId="3" fillId="33" borderId="13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wrapText="1"/>
      <protection locked="0"/>
    </xf>
    <xf numFmtId="0" fontId="4" fillId="34" borderId="0" xfId="0" applyFont="1" applyFill="1" applyBorder="1" applyAlignment="1" applyProtection="1">
      <alignment/>
      <protection locked="0"/>
    </xf>
    <xf numFmtId="0" fontId="3" fillId="34" borderId="0" xfId="0" applyFont="1" applyFill="1" applyAlignment="1" applyProtection="1">
      <alignment/>
      <protection locked="0"/>
    </xf>
    <xf numFmtId="0" fontId="3" fillId="34" borderId="0" xfId="0" applyFont="1" applyFill="1" applyAlignment="1" applyProtection="1">
      <alignment/>
      <protection/>
    </xf>
    <xf numFmtId="2" fontId="4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vertical="top" wrapText="1"/>
      <protection/>
    </xf>
    <xf numFmtId="2" fontId="4" fillId="34" borderId="0" xfId="0" applyNumberFormat="1" applyFont="1" applyFill="1" applyBorder="1" applyAlignment="1" applyProtection="1">
      <alignment vertical="top" wrapText="1"/>
      <protection/>
    </xf>
    <xf numFmtId="0" fontId="7" fillId="34" borderId="0" xfId="0" applyFont="1" applyFill="1" applyAlignment="1" applyProtection="1">
      <alignment/>
      <protection locked="0"/>
    </xf>
    <xf numFmtId="4" fontId="4" fillId="33" borderId="28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top" wrapText="1"/>
      <protection/>
    </xf>
    <xf numFmtId="2" fontId="4" fillId="0" borderId="0" xfId="0" applyNumberFormat="1" applyFont="1" applyFill="1" applyBorder="1" applyAlignment="1" applyProtection="1">
      <alignment vertical="top" wrapText="1"/>
      <protection/>
    </xf>
    <xf numFmtId="2" fontId="9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8" fillId="33" borderId="29" xfId="0" applyFont="1" applyFill="1" applyBorder="1" applyAlignment="1" applyProtection="1">
      <alignment/>
      <protection locked="0"/>
    </xf>
    <xf numFmtId="0" fontId="18" fillId="33" borderId="13" xfId="0" applyFont="1" applyFill="1" applyBorder="1" applyAlignment="1" applyProtection="1">
      <alignment/>
      <protection locked="0"/>
    </xf>
    <xf numFmtId="0" fontId="17" fillId="33" borderId="13" xfId="0" applyFont="1" applyFill="1" applyBorder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7" fillId="0" borderId="0" xfId="0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33" borderId="30" xfId="0" applyFont="1" applyFill="1" applyBorder="1" applyAlignment="1" applyProtection="1">
      <alignment wrapText="1"/>
      <protection locked="0"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0" fontId="9" fillId="0" borderId="32" xfId="0" applyFont="1" applyBorder="1" applyAlignment="1" applyProtection="1">
      <alignment horizontal="center" vertical="center" wrapText="1"/>
      <protection locked="0"/>
    </xf>
    <xf numFmtId="0" fontId="9" fillId="0" borderId="33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35" borderId="18" xfId="0" applyFont="1" applyFill="1" applyBorder="1" applyAlignment="1" applyProtection="1">
      <alignment/>
      <protection locked="0"/>
    </xf>
    <xf numFmtId="0" fontId="12" fillId="35" borderId="0" xfId="0" applyFont="1" applyFill="1" applyBorder="1" applyAlignment="1" applyProtection="1">
      <alignment/>
      <protection locked="0"/>
    </xf>
    <xf numFmtId="0" fontId="12" fillId="35" borderId="27" xfId="0" applyFont="1" applyFill="1" applyBorder="1" applyAlignment="1" applyProtection="1">
      <alignment/>
      <protection/>
    </xf>
    <xf numFmtId="0" fontId="12" fillId="0" borderId="20" xfId="0" applyFont="1" applyFill="1" applyBorder="1" applyAlignment="1" applyProtection="1">
      <alignment wrapText="1"/>
      <protection locked="0"/>
    </xf>
    <xf numFmtId="0" fontId="12" fillId="0" borderId="26" xfId="0" applyFont="1" applyFill="1" applyBorder="1" applyAlignment="1" applyProtection="1">
      <alignment wrapText="1"/>
      <protection locked="0"/>
    </xf>
    <xf numFmtId="2" fontId="12" fillId="0" borderId="26" xfId="0" applyNumberFormat="1" applyFont="1" applyBorder="1" applyAlignment="1" applyProtection="1">
      <alignment/>
      <protection locked="0"/>
    </xf>
    <xf numFmtId="0" fontId="12" fillId="36" borderId="18" xfId="0" applyFont="1" applyFill="1" applyBorder="1" applyAlignment="1" applyProtection="1">
      <alignment wrapText="1"/>
      <protection locked="0"/>
    </xf>
    <xf numFmtId="0" fontId="12" fillId="36" borderId="0" xfId="0" applyFont="1" applyFill="1" applyBorder="1" applyAlignment="1" applyProtection="1">
      <alignment wrapText="1"/>
      <protection locked="0"/>
    </xf>
    <xf numFmtId="0" fontId="9" fillId="36" borderId="0" xfId="0" applyFont="1" applyFill="1" applyBorder="1" applyAlignment="1" applyProtection="1">
      <alignment/>
      <protection locked="0"/>
    </xf>
    <xf numFmtId="0" fontId="12" fillId="36" borderId="0" xfId="0" applyFont="1" applyFill="1" applyBorder="1" applyAlignment="1" applyProtection="1">
      <alignment/>
      <protection locked="0"/>
    </xf>
    <xf numFmtId="0" fontId="9" fillId="35" borderId="18" xfId="0" applyFont="1" applyFill="1" applyBorder="1" applyAlignment="1" applyProtection="1">
      <alignment wrapText="1"/>
      <protection locked="0"/>
    </xf>
    <xf numFmtId="0" fontId="12" fillId="35" borderId="0" xfId="0" applyFont="1" applyFill="1" applyBorder="1" applyAlignment="1" applyProtection="1">
      <alignment wrapText="1"/>
      <protection locked="0"/>
    </xf>
    <xf numFmtId="0" fontId="12" fillId="36" borderId="34" xfId="0" applyFont="1" applyFill="1" applyBorder="1" applyAlignment="1" applyProtection="1">
      <alignment/>
      <protection locked="0"/>
    </xf>
    <xf numFmtId="0" fontId="12" fillId="36" borderId="35" xfId="0" applyFont="1" applyFill="1" applyBorder="1" applyAlignment="1" applyProtection="1">
      <alignment/>
      <protection locked="0"/>
    </xf>
    <xf numFmtId="0" fontId="9" fillId="36" borderId="35" xfId="0" applyFont="1" applyFill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 locked="0"/>
    </xf>
    <xf numFmtId="0" fontId="9" fillId="36" borderId="19" xfId="0" applyFont="1" applyFill="1" applyBorder="1" applyAlignment="1" applyProtection="1">
      <alignment/>
      <protection locked="0"/>
    </xf>
    <xf numFmtId="0" fontId="9" fillId="36" borderId="14" xfId="0" applyFont="1" applyFill="1" applyBorder="1" applyAlignment="1" applyProtection="1">
      <alignment/>
      <protection locked="0"/>
    </xf>
    <xf numFmtId="0" fontId="9" fillId="36" borderId="15" xfId="0" applyFont="1" applyFill="1" applyBorder="1" applyAlignment="1" applyProtection="1">
      <alignment/>
      <protection locked="0"/>
    </xf>
    <xf numFmtId="0" fontId="12" fillId="0" borderId="20" xfId="0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9" fillId="36" borderId="19" xfId="0" applyFont="1" applyFill="1" applyBorder="1" applyAlignment="1">
      <alignment/>
    </xf>
    <xf numFmtId="0" fontId="9" fillId="36" borderId="14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37" borderId="19" xfId="0" applyFont="1" applyFill="1" applyBorder="1" applyAlignment="1" applyProtection="1">
      <alignment/>
      <protection locked="0"/>
    </xf>
    <xf numFmtId="0" fontId="9" fillId="37" borderId="14" xfId="0" applyFont="1" applyFill="1" applyBorder="1" applyAlignment="1" applyProtection="1">
      <alignment/>
      <protection locked="0"/>
    </xf>
    <xf numFmtId="0" fontId="12" fillId="37" borderId="14" xfId="0" applyFont="1" applyFill="1" applyBorder="1" applyAlignment="1" applyProtection="1">
      <alignment/>
      <protection locked="0"/>
    </xf>
    <xf numFmtId="0" fontId="12" fillId="37" borderId="15" xfId="0" applyFont="1" applyFill="1" applyBorder="1" applyAlignment="1" applyProtection="1">
      <alignment/>
      <protection locked="0"/>
    </xf>
    <xf numFmtId="0" fontId="9" fillId="34" borderId="18" xfId="0" applyFont="1" applyFill="1" applyBorder="1" applyAlignment="1" applyProtection="1">
      <alignment/>
      <protection locked="0"/>
    </xf>
    <xf numFmtId="0" fontId="9" fillId="34" borderId="0" xfId="0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/>
      <protection locked="0"/>
    </xf>
    <xf numFmtId="2" fontId="9" fillId="34" borderId="0" xfId="0" applyNumberFormat="1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 locked="0"/>
    </xf>
    <xf numFmtId="0" fontId="12" fillId="0" borderId="27" xfId="0" applyFont="1" applyBorder="1" applyAlignment="1" applyProtection="1">
      <alignment/>
      <protection locked="0"/>
    </xf>
    <xf numFmtId="0" fontId="9" fillId="0" borderId="0" xfId="0" applyFont="1" applyAlignment="1" applyProtection="1">
      <alignment wrapText="1"/>
      <protection locked="0"/>
    </xf>
    <xf numFmtId="0" fontId="12" fillId="33" borderId="36" xfId="0" applyFont="1" applyFill="1" applyBorder="1" applyAlignment="1" applyProtection="1">
      <alignment/>
      <protection locked="0"/>
    </xf>
    <xf numFmtId="0" fontId="9" fillId="0" borderId="37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9" fillId="0" borderId="0" xfId="0" applyFont="1" applyFill="1" applyBorder="1" applyAlignment="1" applyProtection="1">
      <alignment horizontal="center" vertical="top" wrapText="1"/>
      <protection locked="0"/>
    </xf>
    <xf numFmtId="0" fontId="22" fillId="0" borderId="0" xfId="0" applyFont="1" applyFill="1" applyBorder="1" applyAlignment="1">
      <alignment horizontal="center" wrapText="1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right" vertical="top" wrapText="1"/>
    </xf>
    <xf numFmtId="0" fontId="9" fillId="0" borderId="0" xfId="0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>
      <alignment wrapText="1"/>
    </xf>
    <xf numFmtId="0" fontId="17" fillId="0" borderId="31" xfId="0" applyFont="1" applyFill="1" applyBorder="1" applyAlignment="1" applyProtection="1">
      <alignment horizontal="center" vertical="center" wrapText="1"/>
      <protection locked="0"/>
    </xf>
    <xf numFmtId="0" fontId="17" fillId="0" borderId="32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2" fillId="36" borderId="13" xfId="0" applyFont="1" applyFill="1" applyBorder="1" applyAlignment="1" applyProtection="1">
      <alignment/>
      <protection locked="0"/>
    </xf>
    <xf numFmtId="0" fontId="9" fillId="36" borderId="29" xfId="0" applyFont="1" applyFill="1" applyBorder="1" applyAlignment="1" applyProtection="1">
      <alignment/>
      <protection/>
    </xf>
    <xf numFmtId="0" fontId="21" fillId="0" borderId="18" xfId="0" applyFont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2" fontId="17" fillId="0" borderId="0" xfId="0" applyNumberFormat="1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19" fillId="0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 wrapText="1"/>
    </xf>
    <xf numFmtId="0" fontId="18" fillId="0" borderId="20" xfId="0" applyFont="1" applyFill="1" applyBorder="1" applyAlignment="1" applyProtection="1">
      <alignment vertical="center" wrapText="1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33" borderId="20" xfId="0" applyFont="1" applyFill="1" applyBorder="1" applyAlignment="1" applyProtection="1">
      <alignment wrapText="1"/>
      <protection/>
    </xf>
    <xf numFmtId="0" fontId="9" fillId="38" borderId="24" xfId="0" applyFont="1" applyFill="1" applyBorder="1" applyAlignment="1">
      <alignment horizontal="center" vertical="top" wrapText="1"/>
    </xf>
    <xf numFmtId="0" fontId="9" fillId="38" borderId="25" xfId="0" applyFont="1" applyFill="1" applyBorder="1" applyAlignment="1">
      <alignment horizontal="center" vertical="top" wrapText="1"/>
    </xf>
    <xf numFmtId="0" fontId="12" fillId="38" borderId="26" xfId="0" applyNumberFormat="1" applyFont="1" applyFill="1" applyBorder="1" applyAlignment="1" applyProtection="1">
      <alignment wrapText="1"/>
      <protection locked="0"/>
    </xf>
    <xf numFmtId="0" fontId="9" fillId="38" borderId="24" xfId="0" applyFont="1" applyFill="1" applyBorder="1" applyAlignment="1" applyProtection="1">
      <alignment horizontal="center" vertical="center" wrapText="1"/>
      <protection locked="0"/>
    </xf>
    <xf numFmtId="0" fontId="9" fillId="38" borderId="25" xfId="0" applyFont="1" applyFill="1" applyBorder="1" applyAlignment="1" applyProtection="1">
      <alignment horizontal="center" vertical="center" wrapText="1"/>
      <protection locked="0"/>
    </xf>
    <xf numFmtId="0" fontId="9" fillId="38" borderId="32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9" fillId="38" borderId="26" xfId="0" applyFont="1" applyFill="1" applyBorder="1" applyAlignment="1" applyProtection="1">
      <alignment horizontal="center" vertical="center" wrapText="1"/>
      <protection locked="0"/>
    </xf>
    <xf numFmtId="0" fontId="9" fillId="38" borderId="21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Fill="1" applyBorder="1" applyAlignment="1" applyProtection="1">
      <alignment vertical="center" wrapText="1"/>
      <protection locked="0"/>
    </xf>
    <xf numFmtId="14" fontId="18" fillId="0" borderId="26" xfId="0" applyNumberFormat="1" applyFont="1" applyFill="1" applyBorder="1" applyAlignment="1" applyProtection="1">
      <alignment vertical="center" wrapText="1"/>
      <protection locked="0"/>
    </xf>
    <xf numFmtId="0" fontId="18" fillId="33" borderId="26" xfId="0" applyFont="1" applyFill="1" applyBorder="1" applyAlignment="1" applyProtection="1">
      <alignment wrapText="1"/>
      <protection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36" borderId="26" xfId="0" applyFont="1" applyFill="1" applyBorder="1" applyAlignment="1" applyProtection="1">
      <alignment horizontal="center" vertical="center" wrapText="1"/>
      <protection/>
    </xf>
    <xf numFmtId="0" fontId="9" fillId="36" borderId="26" xfId="0" applyFont="1" applyFill="1" applyBorder="1" applyAlignment="1" applyProtection="1">
      <alignment horizontal="center" vertical="center" wrapText="1"/>
      <protection locked="0"/>
    </xf>
    <xf numFmtId="0" fontId="9" fillId="36" borderId="26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wrapText="1"/>
      <protection/>
    </xf>
    <xf numFmtId="2" fontId="12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27" fillId="37" borderId="14" xfId="0" applyFont="1" applyFill="1" applyBorder="1" applyAlignment="1" applyProtection="1">
      <alignment wrapText="1"/>
      <protection/>
    </xf>
    <xf numFmtId="0" fontId="27" fillId="37" borderId="15" xfId="0" applyFont="1" applyFill="1" applyBorder="1" applyAlignment="1" applyProtection="1">
      <alignment wrapText="1"/>
      <protection/>
    </xf>
    <xf numFmtId="0" fontId="4" fillId="33" borderId="38" xfId="0" applyFont="1" applyFill="1" applyBorder="1" applyAlignment="1">
      <alignment/>
    </xf>
    <xf numFmtId="0" fontId="4" fillId="33" borderId="16" xfId="0" applyFont="1" applyFill="1" applyBorder="1" applyAlignment="1" applyProtection="1">
      <alignment/>
      <protection/>
    </xf>
    <xf numFmtId="4" fontId="4" fillId="33" borderId="39" xfId="0" applyNumberFormat="1" applyFont="1" applyFill="1" applyBorder="1" applyAlignment="1" applyProtection="1">
      <alignment/>
      <protection/>
    </xf>
    <xf numFmtId="0" fontId="4" fillId="33" borderId="18" xfId="0" applyFont="1" applyFill="1" applyBorder="1" applyAlignment="1">
      <alignment/>
    </xf>
    <xf numFmtId="0" fontId="4" fillId="33" borderId="14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164" fontId="3" fillId="0" borderId="40" xfId="45" applyFont="1" applyBorder="1" applyAlignment="1" applyProtection="1">
      <alignment/>
      <protection/>
    </xf>
    <xf numFmtId="164" fontId="4" fillId="0" borderId="40" xfId="45" applyFont="1" applyBorder="1" applyAlignment="1" applyProtection="1">
      <alignment/>
      <protection/>
    </xf>
    <xf numFmtId="164" fontId="4" fillId="0" borderId="40" xfId="45" applyFont="1" applyBorder="1" applyAlignment="1" applyProtection="1">
      <alignment horizontal="right"/>
      <protection/>
    </xf>
    <xf numFmtId="164" fontId="3" fillId="0" borderId="11" xfId="45" applyFont="1" applyBorder="1" applyAlignment="1" applyProtection="1">
      <alignment/>
      <protection/>
    </xf>
    <xf numFmtId="164" fontId="3" fillId="33" borderId="39" xfId="45" applyFont="1" applyFill="1" applyBorder="1" applyAlignment="1" applyProtection="1">
      <alignment/>
      <protection/>
    </xf>
    <xf numFmtId="164" fontId="3" fillId="33" borderId="27" xfId="45" applyFont="1" applyFill="1" applyBorder="1" applyAlignment="1" applyProtection="1">
      <alignment/>
      <protection/>
    </xf>
    <xf numFmtId="4" fontId="4" fillId="0" borderId="40" xfId="0" applyNumberFormat="1" applyFont="1" applyFill="1" applyBorder="1" applyAlignment="1" applyProtection="1">
      <alignment/>
      <protection/>
    </xf>
    <xf numFmtId="0" fontId="4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2" fontId="3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4" fillId="33" borderId="29" xfId="0" applyFont="1" applyFill="1" applyBorder="1" applyAlignment="1">
      <alignment horizontal="left" indent="1"/>
    </xf>
    <xf numFmtId="0" fontId="3" fillId="0" borderId="4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42" xfId="0" applyFont="1" applyBorder="1" applyAlignment="1">
      <alignment/>
    </xf>
    <xf numFmtId="0" fontId="6" fillId="0" borderId="26" xfId="0" applyFont="1" applyBorder="1" applyAlignment="1" applyProtection="1">
      <alignment wrapText="1"/>
      <protection locked="0"/>
    </xf>
    <xf numFmtId="0" fontId="17" fillId="33" borderId="26" xfId="0" applyFont="1" applyFill="1" applyBorder="1" applyAlignment="1" applyProtection="1">
      <alignment/>
      <protection locked="0"/>
    </xf>
    <xf numFmtId="2" fontId="17" fillId="33" borderId="26" xfId="0" applyNumberFormat="1" applyFont="1" applyFill="1" applyBorder="1" applyAlignment="1" applyProtection="1">
      <alignment/>
      <protection locked="0"/>
    </xf>
    <xf numFmtId="0" fontId="18" fillId="33" borderId="26" xfId="0" applyFont="1" applyFill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43" xfId="0" applyFont="1" applyBorder="1" applyAlignment="1" applyProtection="1">
      <alignment wrapText="1"/>
      <protection locked="0"/>
    </xf>
    <xf numFmtId="2" fontId="12" fillId="0" borderId="0" xfId="0" applyNumberFormat="1" applyFont="1" applyBorder="1" applyAlignment="1">
      <alignment horizontal="right" wrapText="1"/>
    </xf>
    <xf numFmtId="0" fontId="9" fillId="0" borderId="0" xfId="0" applyFont="1" applyAlignment="1" applyProtection="1">
      <alignment/>
      <protection locked="0"/>
    </xf>
    <xf numFmtId="2" fontId="9" fillId="36" borderId="44" xfId="0" applyNumberFormat="1" applyFont="1" applyFill="1" applyBorder="1" applyAlignment="1">
      <alignment wrapText="1"/>
    </xf>
    <xf numFmtId="0" fontId="9" fillId="36" borderId="43" xfId="0" applyFont="1" applyFill="1" applyBorder="1" applyAlignment="1">
      <alignment/>
    </xf>
    <xf numFmtId="0" fontId="9" fillId="36" borderId="45" xfId="0" applyFont="1" applyFill="1" applyBorder="1" applyAlignment="1">
      <alignment/>
    </xf>
    <xf numFmtId="4" fontId="17" fillId="33" borderId="46" xfId="0" applyNumberFormat="1" applyFont="1" applyFill="1" applyBorder="1" applyAlignment="1" applyProtection="1">
      <alignment/>
      <protection/>
    </xf>
    <xf numFmtId="4" fontId="12" fillId="38" borderId="47" xfId="0" applyNumberFormat="1" applyFont="1" applyFill="1" applyBorder="1" applyAlignment="1" applyProtection="1">
      <alignment/>
      <protection locked="0"/>
    </xf>
    <xf numFmtId="4" fontId="12" fillId="38" borderId="48" xfId="0" applyNumberFormat="1" applyFont="1" applyFill="1" applyBorder="1" applyAlignment="1" applyProtection="1">
      <alignment/>
      <protection locked="0"/>
    </xf>
    <xf numFmtId="4" fontId="9" fillId="33" borderId="36" xfId="0" applyNumberFormat="1" applyFont="1" applyFill="1" applyBorder="1" applyAlignment="1" applyProtection="1">
      <alignment/>
      <protection/>
    </xf>
    <xf numFmtId="4" fontId="12" fillId="38" borderId="26" xfId="0" applyNumberFormat="1" applyFont="1" applyFill="1" applyBorder="1" applyAlignment="1" applyProtection="1">
      <alignment horizontal="right"/>
      <protection locked="0"/>
    </xf>
    <xf numFmtId="4" fontId="9" fillId="33" borderId="49" xfId="0" applyNumberFormat="1" applyFont="1" applyFill="1" applyBorder="1" applyAlignment="1" applyProtection="1">
      <alignment/>
      <protection/>
    </xf>
    <xf numFmtId="4" fontId="18" fillId="33" borderId="26" xfId="0" applyNumberFormat="1" applyFont="1" applyFill="1" applyBorder="1" applyAlignment="1" applyProtection="1">
      <alignment/>
      <protection/>
    </xf>
    <xf numFmtId="4" fontId="18" fillId="33" borderId="21" xfId="0" applyNumberFormat="1" applyFont="1" applyFill="1" applyBorder="1" applyAlignment="1" applyProtection="1">
      <alignment/>
      <protection/>
    </xf>
    <xf numFmtId="4" fontId="12" fillId="38" borderId="26" xfId="0" applyNumberFormat="1" applyFont="1" applyFill="1" applyBorder="1" applyAlignment="1" applyProtection="1">
      <alignment/>
      <protection locked="0"/>
    </xf>
    <xf numFmtId="4" fontId="12" fillId="38" borderId="21" xfId="0" applyNumberFormat="1" applyFont="1" applyFill="1" applyBorder="1" applyAlignment="1" applyProtection="1">
      <alignment/>
      <protection/>
    </xf>
    <xf numFmtId="4" fontId="9" fillId="36" borderId="50" xfId="0" applyNumberFormat="1" applyFont="1" applyFill="1" applyBorder="1" applyAlignment="1" applyProtection="1">
      <alignment/>
      <protection/>
    </xf>
    <xf numFmtId="4" fontId="12" fillId="33" borderId="25" xfId="0" applyNumberFormat="1" applyFont="1" applyFill="1" applyBorder="1" applyAlignment="1" applyProtection="1">
      <alignment/>
      <protection/>
    </xf>
    <xf numFmtId="4" fontId="12" fillId="33" borderId="21" xfId="0" applyNumberFormat="1" applyFont="1" applyFill="1" applyBorder="1" applyAlignment="1" applyProtection="1">
      <alignment/>
      <protection/>
    </xf>
    <xf numFmtId="4" fontId="12" fillId="33" borderId="23" xfId="0" applyNumberFormat="1" applyFont="1" applyFill="1" applyBorder="1" applyAlignment="1" applyProtection="1">
      <alignment/>
      <protection/>
    </xf>
    <xf numFmtId="0" fontId="12" fillId="38" borderId="26" xfId="0" applyNumberFormat="1" applyFont="1" applyFill="1" applyBorder="1" applyAlignment="1" applyProtection="1">
      <alignment/>
      <protection locked="0"/>
    </xf>
    <xf numFmtId="4" fontId="9" fillId="36" borderId="21" xfId="0" applyNumberFormat="1" applyFont="1" applyFill="1" applyBorder="1" applyAlignment="1" applyProtection="1">
      <alignment/>
      <protection/>
    </xf>
    <xf numFmtId="4" fontId="9" fillId="36" borderId="25" xfId="0" applyNumberFormat="1" applyFont="1" applyFill="1" applyBorder="1" applyAlignment="1" applyProtection="1">
      <alignment/>
      <protection/>
    </xf>
    <xf numFmtId="4" fontId="17" fillId="33" borderId="28" xfId="0" applyNumberFormat="1" applyFont="1" applyFill="1" applyBorder="1" applyAlignment="1" applyProtection="1">
      <alignment/>
      <protection/>
    </xf>
    <xf numFmtId="0" fontId="12" fillId="38" borderId="26" xfId="0" applyNumberFormat="1" applyFont="1" applyFill="1" applyBorder="1" applyAlignment="1" applyProtection="1">
      <alignment/>
      <protection locked="0"/>
    </xf>
    <xf numFmtId="0" fontId="12" fillId="36" borderId="26" xfId="0" applyNumberFormat="1" applyFont="1" applyFill="1" applyBorder="1" applyAlignment="1" applyProtection="1">
      <alignment/>
      <protection locked="0"/>
    </xf>
    <xf numFmtId="4" fontId="12" fillId="38" borderId="26" xfId="0" applyNumberFormat="1" applyFont="1" applyFill="1" applyBorder="1" applyAlignment="1" applyProtection="1">
      <alignment/>
      <protection locked="0"/>
    </xf>
    <xf numFmtId="4" fontId="12" fillId="38" borderId="26" xfId="0" applyNumberFormat="1" applyFont="1" applyFill="1" applyBorder="1" applyAlignment="1" applyProtection="1">
      <alignment/>
      <protection/>
    </xf>
    <xf numFmtId="4" fontId="12" fillId="36" borderId="26" xfId="0" applyNumberFormat="1" applyFont="1" applyFill="1" applyBorder="1" applyAlignment="1" applyProtection="1">
      <alignment/>
      <protection locked="0"/>
    </xf>
    <xf numFmtId="4" fontId="12" fillId="36" borderId="26" xfId="0" applyNumberFormat="1" applyFont="1" applyFill="1" applyBorder="1" applyAlignment="1" applyProtection="1">
      <alignment/>
      <protection/>
    </xf>
    <xf numFmtId="4" fontId="12" fillId="0" borderId="26" xfId="0" applyNumberFormat="1" applyFont="1" applyBorder="1" applyAlignment="1" applyProtection="1">
      <alignment/>
      <protection/>
    </xf>
    <xf numFmtId="4" fontId="17" fillId="33" borderId="26" xfId="0" applyNumberFormat="1" applyFont="1" applyFill="1" applyBorder="1" applyAlignment="1" applyProtection="1">
      <alignment/>
      <protection/>
    </xf>
    <xf numFmtId="4" fontId="12" fillId="38" borderId="26" xfId="0" applyNumberFormat="1" applyFont="1" applyFill="1" applyBorder="1" applyAlignment="1" applyProtection="1">
      <alignment wrapText="1"/>
      <protection locked="0"/>
    </xf>
    <xf numFmtId="4" fontId="12" fillId="38" borderId="21" xfId="0" applyNumberFormat="1" applyFont="1" applyFill="1" applyBorder="1" applyAlignment="1" applyProtection="1">
      <alignment wrapText="1"/>
      <protection/>
    </xf>
    <xf numFmtId="4" fontId="9" fillId="36" borderId="50" xfId="0" applyNumberFormat="1" applyFont="1" applyFill="1" applyBorder="1" applyAlignment="1" applyProtection="1">
      <alignment wrapText="1"/>
      <protection/>
    </xf>
    <xf numFmtId="4" fontId="12" fillId="38" borderId="25" xfId="0" applyNumberFormat="1" applyFont="1" applyFill="1" applyBorder="1" applyAlignment="1" applyProtection="1">
      <alignment wrapText="1"/>
      <protection/>
    </xf>
    <xf numFmtId="4" fontId="12" fillId="38" borderId="25" xfId="0" applyNumberFormat="1" applyFont="1" applyFill="1" applyBorder="1" applyAlignment="1" applyProtection="1">
      <alignment horizontal="right" wrapText="1"/>
      <protection/>
    </xf>
    <xf numFmtId="4" fontId="9" fillId="36" borderId="51" xfId="0" applyNumberFormat="1" applyFont="1" applyFill="1" applyBorder="1" applyAlignment="1">
      <alignment/>
    </xf>
    <xf numFmtId="4" fontId="9" fillId="36" borderId="52" xfId="0" applyNumberFormat="1" applyFont="1" applyFill="1" applyBorder="1" applyAlignment="1">
      <alignment/>
    </xf>
    <xf numFmtId="4" fontId="12" fillId="38" borderId="21" xfId="0" applyNumberFormat="1" applyFont="1" applyFill="1" applyBorder="1" applyAlignment="1">
      <alignment/>
    </xf>
    <xf numFmtId="4" fontId="12" fillId="38" borderId="23" xfId="0" applyNumberFormat="1" applyFont="1" applyFill="1" applyBorder="1" applyAlignment="1" applyProtection="1">
      <alignment wrapText="1"/>
      <protection/>
    </xf>
    <xf numFmtId="4" fontId="9" fillId="36" borderId="28" xfId="0" applyNumberFormat="1" applyFont="1" applyFill="1" applyBorder="1" applyAlignment="1" applyProtection="1">
      <alignment/>
      <protection/>
    </xf>
    <xf numFmtId="0" fontId="27" fillId="37" borderId="19" xfId="0" applyFont="1" applyFill="1" applyBorder="1" applyAlignment="1" applyProtection="1">
      <alignment/>
      <protection/>
    </xf>
    <xf numFmtId="0" fontId="12" fillId="0" borderId="26" xfId="0" applyNumberFormat="1" applyFont="1" applyBorder="1" applyAlignment="1" applyProtection="1">
      <alignment wrapText="1"/>
      <protection locked="0"/>
    </xf>
    <xf numFmtId="0" fontId="12" fillId="0" borderId="49" xfId="0" applyNumberFormat="1" applyFont="1" applyBorder="1" applyAlignment="1" applyProtection="1">
      <alignment wrapText="1"/>
      <protection locked="0"/>
    </xf>
    <xf numFmtId="0" fontId="12" fillId="38" borderId="21" xfId="0" applyNumberFormat="1" applyFont="1" applyFill="1" applyBorder="1" applyAlignment="1" applyProtection="1">
      <alignment/>
      <protection locked="0"/>
    </xf>
    <xf numFmtId="4" fontId="27" fillId="37" borderId="53" xfId="0" applyNumberFormat="1" applyFont="1" applyFill="1" applyBorder="1" applyAlignment="1" applyProtection="1">
      <alignment wrapText="1"/>
      <protection/>
    </xf>
    <xf numFmtId="10" fontId="27" fillId="37" borderId="53" xfId="50" applyNumberFormat="1" applyFont="1" applyFill="1" applyBorder="1" applyAlignment="1" applyProtection="1">
      <alignment wrapText="1"/>
      <protection/>
    </xf>
    <xf numFmtId="0" fontId="17" fillId="38" borderId="53" xfId="0" applyFont="1" applyFill="1" applyBorder="1" applyAlignment="1" applyProtection="1">
      <alignment vertical="top"/>
      <protection locked="0"/>
    </xf>
    <xf numFmtId="2" fontId="9" fillId="36" borderId="14" xfId="0" applyNumberFormat="1" applyFont="1" applyFill="1" applyBorder="1" applyAlignment="1" applyProtection="1">
      <alignment wrapText="1"/>
      <protection locked="0"/>
    </xf>
    <xf numFmtId="4" fontId="9" fillId="36" borderId="54" xfId="0" applyNumberFormat="1" applyFont="1" applyFill="1" applyBorder="1" applyAlignment="1" applyProtection="1">
      <alignment wrapText="1"/>
      <protection locked="0"/>
    </xf>
    <xf numFmtId="4" fontId="9" fillId="36" borderId="54" xfId="0" applyNumberFormat="1" applyFont="1" applyFill="1" applyBorder="1" applyAlignment="1" applyProtection="1">
      <alignment/>
      <protection locked="0"/>
    </xf>
    <xf numFmtId="0" fontId="12" fillId="36" borderId="14" xfId="0" applyFont="1" applyFill="1" applyBorder="1" applyAlignment="1" applyProtection="1">
      <alignment/>
      <protection locked="0"/>
    </xf>
    <xf numFmtId="2" fontId="9" fillId="36" borderId="15" xfId="0" applyNumberFormat="1" applyFont="1" applyFill="1" applyBorder="1" applyAlignment="1" applyProtection="1">
      <alignment/>
      <protection/>
    </xf>
    <xf numFmtId="4" fontId="12" fillId="36" borderId="54" xfId="0" applyNumberFormat="1" applyFont="1" applyFill="1" applyBorder="1" applyAlignment="1" applyProtection="1">
      <alignment/>
      <protection locked="0"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12" fillId="0" borderId="26" xfId="0" applyFont="1" applyFill="1" applyBorder="1" applyAlignment="1" applyProtection="1">
      <alignment vertical="center" wrapText="1"/>
      <protection locked="0"/>
    </xf>
    <xf numFmtId="0" fontId="6" fillId="0" borderId="26" xfId="0" applyFont="1" applyFill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12" fillId="0" borderId="20" xfId="0" applyFont="1" applyBorder="1" applyAlignment="1" applyProtection="1">
      <alignment vertical="center" wrapText="1"/>
      <protection locked="0"/>
    </xf>
    <xf numFmtId="4" fontId="12" fillId="0" borderId="26" xfId="0" applyNumberFormat="1" applyFont="1" applyBorder="1" applyAlignment="1" applyProtection="1">
      <alignment/>
      <protection locked="0"/>
    </xf>
    <xf numFmtId="0" fontId="6" fillId="0" borderId="26" xfId="0" applyFont="1" applyBorder="1" applyAlignment="1" applyProtection="1">
      <alignment vertical="center" wrapText="1"/>
      <protection locked="0"/>
    </xf>
    <xf numFmtId="4" fontId="9" fillId="36" borderId="46" xfId="0" applyNumberFormat="1" applyFont="1" applyFill="1" applyBorder="1" applyAlignment="1" applyProtection="1">
      <alignment wrapText="1"/>
      <protection/>
    </xf>
    <xf numFmtId="2" fontId="9" fillId="0" borderId="55" xfId="0" applyNumberFormat="1" applyFont="1" applyBorder="1" applyAlignment="1" applyProtection="1">
      <alignment horizontal="center" vertical="center" wrapText="1"/>
      <protection locked="0"/>
    </xf>
    <xf numFmtId="0" fontId="12" fillId="38" borderId="49" xfId="0" applyNumberFormat="1" applyFont="1" applyFill="1" applyBorder="1" applyAlignment="1" applyProtection="1">
      <alignment wrapText="1"/>
      <protection locked="0"/>
    </xf>
    <xf numFmtId="4" fontId="12" fillId="38" borderId="49" xfId="0" applyNumberFormat="1" applyFont="1" applyFill="1" applyBorder="1" applyAlignment="1" applyProtection="1">
      <alignment wrapText="1"/>
      <protection locked="0"/>
    </xf>
    <xf numFmtId="4" fontId="12" fillId="38" borderId="52" xfId="0" applyNumberFormat="1" applyFont="1" applyFill="1" applyBorder="1" applyAlignment="1" applyProtection="1">
      <alignment wrapText="1"/>
      <protection/>
    </xf>
    <xf numFmtId="0" fontId="0" fillId="0" borderId="56" xfId="0" applyBorder="1" applyAlignment="1">
      <alignment wrapText="1"/>
    </xf>
    <xf numFmtId="0" fontId="12" fillId="33" borderId="34" xfId="0" applyFont="1" applyFill="1" applyBorder="1" applyAlignment="1" applyProtection="1">
      <alignment horizontal="left" wrapText="1"/>
      <protection/>
    </xf>
    <xf numFmtId="0" fontId="12" fillId="33" borderId="35" xfId="0" applyFont="1" applyFill="1" applyBorder="1" applyAlignment="1" applyProtection="1">
      <alignment horizontal="left" wrapText="1"/>
      <protection/>
    </xf>
    <xf numFmtId="0" fontId="12" fillId="33" borderId="56" xfId="0" applyFont="1" applyFill="1" applyBorder="1" applyAlignment="1" applyProtection="1">
      <alignment horizontal="left" wrapText="1"/>
      <protection/>
    </xf>
    <xf numFmtId="0" fontId="9" fillId="36" borderId="19" xfId="0" applyFont="1" applyFill="1" applyBorder="1" applyAlignment="1" applyProtection="1">
      <alignment wrapText="1"/>
      <protection locked="0"/>
    </xf>
    <xf numFmtId="0" fontId="6" fillId="0" borderId="34" xfId="0" applyFont="1" applyBorder="1" applyAlignment="1" applyProtection="1">
      <alignment wrapText="1"/>
      <protection locked="0"/>
    </xf>
    <xf numFmtId="0" fontId="9" fillId="0" borderId="0" xfId="0" applyFont="1" applyFill="1" applyBorder="1" applyAlignment="1">
      <alignment/>
    </xf>
    <xf numFmtId="0" fontId="12" fillId="38" borderId="57" xfId="0" applyNumberFormat="1" applyFont="1" applyFill="1" applyBorder="1" applyAlignment="1" applyProtection="1">
      <alignment wrapText="1"/>
      <protection locked="0"/>
    </xf>
    <xf numFmtId="4" fontId="12" fillId="38" borderId="57" xfId="0" applyNumberFormat="1" applyFont="1" applyFill="1" applyBorder="1" applyAlignment="1" applyProtection="1">
      <alignment wrapText="1"/>
      <protection locked="0"/>
    </xf>
    <xf numFmtId="4" fontId="12" fillId="38" borderId="40" xfId="0" applyNumberFormat="1" applyFont="1" applyFill="1" applyBorder="1" applyAlignment="1" applyProtection="1">
      <alignment wrapText="1"/>
      <protection/>
    </xf>
    <xf numFmtId="2" fontId="9" fillId="36" borderId="54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2" fillId="36" borderId="14" xfId="0" applyFont="1" applyFill="1" applyBorder="1" applyAlignment="1">
      <alignment/>
    </xf>
    <xf numFmtId="2" fontId="12" fillId="36" borderId="14" xfId="0" applyNumberFormat="1" applyFont="1" applyFill="1" applyBorder="1" applyAlignment="1">
      <alignment/>
    </xf>
    <xf numFmtId="4" fontId="12" fillId="36" borderId="54" xfId="0" applyNumberFormat="1" applyFont="1" applyFill="1" applyBorder="1" applyAlignment="1">
      <alignment/>
    </xf>
    <xf numFmtId="4" fontId="9" fillId="36" borderId="50" xfId="0" applyNumberFormat="1" applyFont="1" applyFill="1" applyBorder="1" applyAlignment="1">
      <alignment/>
    </xf>
    <xf numFmtId="4" fontId="17" fillId="33" borderId="50" xfId="0" applyNumberFormat="1" applyFont="1" applyFill="1" applyBorder="1" applyAlignment="1" applyProtection="1">
      <alignment/>
      <protection/>
    </xf>
    <xf numFmtId="0" fontId="12" fillId="33" borderId="58" xfId="0" applyFont="1" applyFill="1" applyBorder="1" applyAlignment="1" applyProtection="1">
      <alignment horizontal="left" wrapText="1"/>
      <protection/>
    </xf>
    <xf numFmtId="0" fontId="12" fillId="33" borderId="59" xfId="0" applyFont="1" applyFill="1" applyBorder="1" applyAlignment="1" applyProtection="1">
      <alignment horizontal="left" wrapText="1"/>
      <protection/>
    </xf>
    <xf numFmtId="0" fontId="12" fillId="33" borderId="60" xfId="0" applyFont="1" applyFill="1" applyBorder="1" applyAlignment="1" applyProtection="1">
      <alignment horizontal="left" wrapText="1"/>
      <protection/>
    </xf>
    <xf numFmtId="0" fontId="12" fillId="36" borderId="15" xfId="0" applyFont="1" applyFill="1" applyBorder="1" applyAlignment="1">
      <alignment/>
    </xf>
    <xf numFmtId="0" fontId="9" fillId="38" borderId="24" xfId="0" applyFont="1" applyFill="1" applyBorder="1" applyAlignment="1" applyProtection="1">
      <alignment vertical="center" wrapText="1"/>
      <protection locked="0"/>
    </xf>
    <xf numFmtId="0" fontId="9" fillId="38" borderId="25" xfId="0" applyFont="1" applyFill="1" applyBorder="1" applyAlignment="1" applyProtection="1">
      <alignment vertical="center" wrapText="1"/>
      <protection locked="0"/>
    </xf>
    <xf numFmtId="4" fontId="12" fillId="33" borderId="50" xfId="0" applyNumberFormat="1" applyFont="1" applyFill="1" applyBorder="1" applyAlignment="1" applyProtection="1">
      <alignment/>
      <protection/>
    </xf>
    <xf numFmtId="0" fontId="12" fillId="33" borderId="61" xfId="0" applyFont="1" applyFill="1" applyBorder="1" applyAlignment="1" applyProtection="1">
      <alignment horizontal="left" wrapText="1"/>
      <protection/>
    </xf>
    <xf numFmtId="0" fontId="12" fillId="33" borderId="62" xfId="0" applyFont="1" applyFill="1" applyBorder="1" applyAlignment="1" applyProtection="1">
      <alignment horizontal="left" wrapText="1"/>
      <protection/>
    </xf>
    <xf numFmtId="0" fontId="12" fillId="33" borderId="63" xfId="0" applyFont="1" applyFill="1" applyBorder="1" applyAlignment="1" applyProtection="1">
      <alignment horizontal="left" wrapText="1"/>
      <protection/>
    </xf>
    <xf numFmtId="0" fontId="17" fillId="33" borderId="19" xfId="0" applyFont="1" applyFill="1" applyBorder="1" applyAlignment="1" applyProtection="1">
      <alignment horizontal="left" wrapText="1"/>
      <protection/>
    </xf>
    <xf numFmtId="0" fontId="17" fillId="33" borderId="14" xfId="0" applyFont="1" applyFill="1" applyBorder="1" applyAlignment="1" applyProtection="1">
      <alignment horizontal="left" wrapText="1"/>
      <protection/>
    </xf>
    <xf numFmtId="0" fontId="17" fillId="33" borderId="54" xfId="0" applyFont="1" applyFill="1" applyBorder="1" applyAlignment="1" applyProtection="1">
      <alignment horizontal="left" wrapText="1"/>
      <protection/>
    </xf>
    <xf numFmtId="0" fontId="17" fillId="33" borderId="15" xfId="0" applyFont="1" applyFill="1" applyBorder="1" applyAlignment="1" applyProtection="1">
      <alignment horizontal="center" wrapText="1"/>
      <protection/>
    </xf>
    <xf numFmtId="0" fontId="6" fillId="0" borderId="61" xfId="0" applyFont="1" applyBorder="1" applyAlignment="1" applyProtection="1">
      <alignment wrapText="1"/>
      <protection locked="0"/>
    </xf>
    <xf numFmtId="0" fontId="6" fillId="0" borderId="63" xfId="0" applyFont="1" applyBorder="1" applyAlignment="1" applyProtection="1">
      <alignment wrapText="1"/>
      <protection locked="0"/>
    </xf>
    <xf numFmtId="0" fontId="9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 applyProtection="1">
      <alignment horizontal="left" wrapText="1"/>
      <protection/>
    </xf>
    <xf numFmtId="4" fontId="17" fillId="0" borderId="0" xfId="0" applyNumberFormat="1" applyFont="1" applyFill="1" applyBorder="1" applyAlignment="1" applyProtection="1">
      <alignment/>
      <protection/>
    </xf>
    <xf numFmtId="0" fontId="12" fillId="0" borderId="20" xfId="0" applyFont="1" applyBorder="1" applyAlignment="1" applyProtection="1">
      <alignment wrapText="1"/>
      <protection locked="0"/>
    </xf>
    <xf numFmtId="0" fontId="28" fillId="0" borderId="0" xfId="0" applyFont="1" applyAlignment="1" applyProtection="1">
      <alignment horizontal="left" vertical="center"/>
      <protection/>
    </xf>
    <xf numFmtId="0" fontId="19" fillId="37" borderId="19" xfId="0" applyFont="1" applyFill="1" applyBorder="1" applyAlignment="1" applyProtection="1">
      <alignment horizontal="right" wrapText="1"/>
      <protection/>
    </xf>
    <xf numFmtId="0" fontId="19" fillId="37" borderId="14" xfId="0" applyFont="1" applyFill="1" applyBorder="1" applyAlignment="1" applyProtection="1">
      <alignment horizontal="right" wrapText="1"/>
      <protection/>
    </xf>
    <xf numFmtId="0" fontId="19" fillId="37" borderId="15" xfId="0" applyFont="1" applyFill="1" applyBorder="1" applyAlignment="1" applyProtection="1">
      <alignment horizontal="right" wrapText="1"/>
      <protection/>
    </xf>
    <xf numFmtId="0" fontId="12" fillId="0" borderId="20" xfId="0" applyFont="1" applyBorder="1" applyAlignment="1" applyProtection="1">
      <alignment wrapText="1"/>
      <protection locked="0"/>
    </xf>
    <xf numFmtId="0" fontId="12" fillId="0" borderId="26" xfId="0" applyFont="1" applyBorder="1" applyAlignment="1" applyProtection="1">
      <alignment wrapText="1"/>
      <protection locked="0"/>
    </xf>
    <xf numFmtId="0" fontId="27" fillId="37" borderId="19" xfId="0" applyFont="1" applyFill="1" applyBorder="1" applyAlignment="1" applyProtection="1">
      <alignment wrapText="1"/>
      <protection/>
    </xf>
    <xf numFmtId="0" fontId="27" fillId="37" borderId="14" xfId="0" applyFont="1" applyFill="1" applyBorder="1" applyAlignment="1" applyProtection="1">
      <alignment wrapText="1"/>
      <protection/>
    </xf>
    <xf numFmtId="0" fontId="27" fillId="37" borderId="15" xfId="0" applyFont="1" applyFill="1" applyBorder="1" applyAlignment="1" applyProtection="1">
      <alignment wrapText="1"/>
      <protection/>
    </xf>
    <xf numFmtId="0" fontId="9" fillId="33" borderId="30" xfId="0" applyFont="1" applyFill="1" applyBorder="1" applyAlignment="1" applyProtection="1">
      <alignment wrapText="1"/>
      <protection locked="0"/>
    </xf>
    <xf numFmtId="0" fontId="12" fillId="0" borderId="49" xfId="0" applyFont="1" applyBorder="1" applyAlignment="1">
      <alignment wrapText="1"/>
    </xf>
    <xf numFmtId="0" fontId="12" fillId="33" borderId="36" xfId="0" applyFont="1" applyFill="1" applyBorder="1" applyAlignment="1" applyProtection="1">
      <alignment/>
      <protection/>
    </xf>
    <xf numFmtId="0" fontId="12" fillId="33" borderId="45" xfId="0" applyFont="1" applyFill="1" applyBorder="1" applyAlignment="1" applyProtection="1">
      <alignment/>
      <protection/>
    </xf>
    <xf numFmtId="0" fontId="12" fillId="33" borderId="64" xfId="0" applyFont="1" applyFill="1" applyBorder="1" applyAlignment="1" applyProtection="1">
      <alignment/>
      <protection/>
    </xf>
    <xf numFmtId="0" fontId="12" fillId="0" borderId="48" xfId="0" applyFont="1" applyBorder="1" applyAlignment="1" applyProtection="1">
      <alignment wrapText="1"/>
      <protection locked="0"/>
    </xf>
    <xf numFmtId="0" fontId="12" fillId="0" borderId="35" xfId="0" applyFont="1" applyBorder="1" applyAlignment="1" applyProtection="1">
      <alignment wrapText="1"/>
      <protection locked="0"/>
    </xf>
    <xf numFmtId="0" fontId="12" fillId="0" borderId="65" xfId="0" applyFont="1" applyBorder="1" applyAlignment="1" applyProtection="1">
      <alignment wrapText="1"/>
      <protection locked="0"/>
    </xf>
    <xf numFmtId="0" fontId="9" fillId="33" borderId="30" xfId="0" applyFont="1" applyFill="1" applyBorder="1" applyAlignment="1" applyProtection="1">
      <alignment vertical="center" wrapText="1"/>
      <protection/>
    </xf>
    <xf numFmtId="0" fontId="9" fillId="0" borderId="20" xfId="0" applyFont="1" applyFill="1" applyBorder="1" applyAlignment="1" applyProtection="1">
      <alignment wrapText="1"/>
      <protection locked="0"/>
    </xf>
    <xf numFmtId="0" fontId="12" fillId="0" borderId="26" xfId="0" applyFont="1" applyBorder="1" applyAlignment="1">
      <alignment wrapText="1"/>
    </xf>
    <xf numFmtId="0" fontId="19" fillId="36" borderId="19" xfId="0" applyFont="1" applyFill="1" applyBorder="1" applyAlignment="1" applyProtection="1">
      <alignment wrapText="1"/>
      <protection locked="0"/>
    </xf>
    <xf numFmtId="0" fontId="19" fillId="36" borderId="14" xfId="0" applyFont="1" applyFill="1" applyBorder="1" applyAlignment="1" applyProtection="1">
      <alignment wrapText="1"/>
      <protection locked="0"/>
    </xf>
    <xf numFmtId="0" fontId="19" fillId="36" borderId="15" xfId="0" applyFont="1" applyFill="1" applyBorder="1" applyAlignment="1" applyProtection="1">
      <alignment wrapText="1"/>
      <protection locked="0"/>
    </xf>
    <xf numFmtId="0" fontId="9" fillId="0" borderId="37" xfId="0" applyFont="1" applyFill="1" applyBorder="1" applyAlignment="1" applyProtection="1">
      <alignment/>
      <protection/>
    </xf>
    <xf numFmtId="0" fontId="9" fillId="0" borderId="66" xfId="0" applyFont="1" applyFill="1" applyBorder="1" applyAlignment="1" applyProtection="1">
      <alignment/>
      <protection/>
    </xf>
    <xf numFmtId="0" fontId="9" fillId="0" borderId="67" xfId="0" applyFont="1" applyFill="1" applyBorder="1" applyAlignment="1" applyProtection="1">
      <alignment/>
      <protection/>
    </xf>
    <xf numFmtId="0" fontId="12" fillId="0" borderId="20" xfId="0" applyFont="1" applyBorder="1" applyAlignment="1" applyProtection="1">
      <alignment vertical="center" wrapText="1"/>
      <protection/>
    </xf>
    <xf numFmtId="0" fontId="9" fillId="33" borderId="68" xfId="0" applyFont="1" applyFill="1" applyBorder="1" applyAlignment="1" applyProtection="1">
      <alignment vertical="top" wrapText="1"/>
      <protection/>
    </xf>
    <xf numFmtId="0" fontId="12" fillId="33" borderId="44" xfId="0" applyFont="1" applyFill="1" applyBorder="1" applyAlignment="1">
      <alignment vertical="top" wrapText="1"/>
    </xf>
    <xf numFmtId="0" fontId="12" fillId="0" borderId="44" xfId="0" applyFont="1" applyBorder="1" applyAlignment="1">
      <alignment wrapText="1"/>
    </xf>
    <xf numFmtId="0" fontId="0" fillId="0" borderId="50" xfId="0" applyBorder="1" applyAlignment="1">
      <alignment wrapText="1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12" fillId="0" borderId="56" xfId="0" applyFont="1" applyBorder="1" applyAlignment="1">
      <alignment horizontal="center" vertical="center" wrapText="1"/>
    </xf>
    <xf numFmtId="0" fontId="12" fillId="33" borderId="69" xfId="0" applyFont="1" applyFill="1" applyBorder="1" applyAlignment="1" applyProtection="1">
      <alignment wrapText="1"/>
      <protection/>
    </xf>
    <xf numFmtId="0" fontId="12" fillId="33" borderId="24" xfId="0" applyFont="1" applyFill="1" applyBorder="1" applyAlignment="1" applyProtection="1">
      <alignment wrapText="1"/>
      <protection/>
    </xf>
    <xf numFmtId="0" fontId="0" fillId="0" borderId="24" xfId="0" applyBorder="1" applyAlignment="1" applyProtection="1">
      <alignment wrapText="1"/>
      <protection/>
    </xf>
    <xf numFmtId="0" fontId="12" fillId="0" borderId="20" xfId="0" applyFont="1" applyBorder="1" applyAlignment="1" applyProtection="1">
      <alignment vertical="top" wrapText="1"/>
      <protection locked="0"/>
    </xf>
    <xf numFmtId="0" fontId="12" fillId="0" borderId="26" xfId="0" applyFont="1" applyBorder="1" applyAlignment="1" applyProtection="1">
      <alignment vertical="top" wrapText="1"/>
      <protection locked="0"/>
    </xf>
    <xf numFmtId="0" fontId="9" fillId="33" borderId="68" xfId="0" applyFont="1" applyFill="1" applyBorder="1" applyAlignment="1" applyProtection="1">
      <alignment wrapText="1"/>
      <protection/>
    </xf>
    <xf numFmtId="0" fontId="2" fillId="33" borderId="44" xfId="0" applyFont="1" applyFill="1" applyBorder="1" applyAlignment="1">
      <alignment wrapText="1"/>
    </xf>
    <xf numFmtId="0" fontId="19" fillId="37" borderId="38" xfId="0" applyFont="1" applyFill="1" applyBorder="1" applyAlignment="1" applyProtection="1">
      <alignment vertical="top" wrapText="1"/>
      <protection/>
    </xf>
    <xf numFmtId="0" fontId="19" fillId="37" borderId="16" xfId="0" applyFont="1" applyFill="1" applyBorder="1" applyAlignment="1" applyProtection="1">
      <alignment vertical="top" wrapText="1"/>
      <protection/>
    </xf>
    <xf numFmtId="0" fontId="19" fillId="37" borderId="39" xfId="0" applyFont="1" applyFill="1" applyBorder="1" applyAlignment="1" applyProtection="1">
      <alignment vertical="top" wrapText="1"/>
      <protection/>
    </xf>
    <xf numFmtId="0" fontId="17" fillId="33" borderId="38" xfId="0" applyFont="1" applyFill="1" applyBorder="1" applyAlignment="1" applyProtection="1">
      <alignment vertical="top" wrapText="1"/>
      <protection locked="0"/>
    </xf>
    <xf numFmtId="0" fontId="0" fillId="0" borderId="39" xfId="0" applyBorder="1" applyAlignment="1">
      <alignment/>
    </xf>
    <xf numFmtId="0" fontId="10" fillId="0" borderId="0" xfId="0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23" fillId="37" borderId="19" xfId="0" applyFont="1" applyFill="1" applyBorder="1" applyAlignment="1" applyProtection="1">
      <alignment horizontal="center" wrapText="1"/>
      <protection/>
    </xf>
    <xf numFmtId="0" fontId="23" fillId="37" borderId="14" xfId="0" applyFont="1" applyFill="1" applyBorder="1" applyAlignment="1" applyProtection="1">
      <alignment horizontal="center" wrapText="1"/>
      <protection/>
    </xf>
    <xf numFmtId="0" fontId="23" fillId="37" borderId="15" xfId="0" applyFont="1" applyFill="1" applyBorder="1" applyAlignment="1" applyProtection="1">
      <alignment horizontal="center" wrapText="1"/>
      <protection/>
    </xf>
    <xf numFmtId="0" fontId="9" fillId="0" borderId="31" xfId="0" applyFont="1" applyFill="1" applyBorder="1" applyAlignment="1" applyProtection="1">
      <alignment wrapText="1"/>
      <protection locked="0"/>
    </xf>
    <xf numFmtId="0" fontId="12" fillId="0" borderId="32" xfId="0" applyFont="1" applyBorder="1" applyAlignment="1">
      <alignment wrapText="1"/>
    </xf>
    <xf numFmtId="4" fontId="17" fillId="37" borderId="13" xfId="0" applyNumberFormat="1" applyFont="1" applyFill="1" applyBorder="1" applyAlignment="1" applyProtection="1">
      <alignment wrapText="1"/>
      <protection/>
    </xf>
    <xf numFmtId="4" fontId="0" fillId="0" borderId="28" xfId="0" applyNumberFormat="1" applyBorder="1" applyAlignment="1">
      <alignment wrapText="1"/>
    </xf>
    <xf numFmtId="0" fontId="23" fillId="37" borderId="19" xfId="0" applyFont="1" applyFill="1" applyBorder="1" applyAlignment="1" applyProtection="1">
      <alignment horizontal="center" wrapText="1"/>
      <protection locked="0"/>
    </xf>
    <xf numFmtId="0" fontId="23" fillId="37" borderId="14" xfId="0" applyFont="1" applyFill="1" applyBorder="1" applyAlignment="1" applyProtection="1">
      <alignment horizontal="center" wrapText="1"/>
      <protection locked="0"/>
    </xf>
    <xf numFmtId="0" fontId="23" fillId="37" borderId="15" xfId="0" applyFont="1" applyFill="1" applyBorder="1" applyAlignment="1" applyProtection="1">
      <alignment horizontal="center" wrapText="1"/>
      <protection locked="0"/>
    </xf>
    <xf numFmtId="0" fontId="19" fillId="37" borderId="29" xfId="0" applyFont="1" applyFill="1" applyBorder="1" applyAlignment="1" applyProtection="1">
      <alignment wrapText="1"/>
      <protection locked="0"/>
    </xf>
    <xf numFmtId="0" fontId="19" fillId="37" borderId="13" xfId="0" applyFont="1" applyFill="1" applyBorder="1" applyAlignment="1" applyProtection="1">
      <alignment wrapText="1"/>
      <protection locked="0"/>
    </xf>
    <xf numFmtId="0" fontId="12" fillId="33" borderId="22" xfId="0" applyFont="1" applyFill="1" applyBorder="1" applyAlignment="1" applyProtection="1">
      <alignment wrapText="1"/>
      <protection/>
    </xf>
    <xf numFmtId="0" fontId="0" fillId="33" borderId="57" xfId="0" applyFill="1" applyBorder="1" applyAlignment="1">
      <alignment wrapText="1"/>
    </xf>
    <xf numFmtId="0" fontId="12" fillId="0" borderId="22" xfId="0" applyFont="1" applyBorder="1" applyAlignment="1" applyProtection="1">
      <alignment vertical="top" wrapText="1"/>
      <protection locked="0"/>
    </xf>
    <xf numFmtId="0" fontId="12" fillId="0" borderId="57" xfId="0" applyFont="1" applyBorder="1" applyAlignment="1" applyProtection="1">
      <alignment vertical="top" wrapText="1"/>
      <protection locked="0"/>
    </xf>
    <xf numFmtId="0" fontId="9" fillId="36" borderId="19" xfId="0" applyFont="1" applyFill="1" applyBorder="1" applyAlignment="1" applyProtection="1">
      <alignment horizontal="left" wrapText="1"/>
      <protection locked="0"/>
    </xf>
    <xf numFmtId="0" fontId="9" fillId="36" borderId="14" xfId="0" applyFont="1" applyFill="1" applyBorder="1" applyAlignment="1" applyProtection="1">
      <alignment horizontal="left" wrapText="1"/>
      <protection locked="0"/>
    </xf>
    <xf numFmtId="0" fontId="9" fillId="36" borderId="15" xfId="0" applyFont="1" applyFill="1" applyBorder="1" applyAlignment="1" applyProtection="1">
      <alignment horizontal="left" wrapText="1"/>
      <protection locked="0"/>
    </xf>
    <xf numFmtId="0" fontId="12" fillId="33" borderId="20" xfId="0" applyFont="1" applyFill="1" applyBorder="1" applyAlignment="1" applyProtection="1">
      <alignment wrapText="1"/>
      <protection/>
    </xf>
    <xf numFmtId="0" fontId="12" fillId="33" borderId="26" xfId="0" applyFont="1" applyFill="1" applyBorder="1" applyAlignment="1" applyProtection="1">
      <alignment wrapText="1"/>
      <protection/>
    </xf>
    <xf numFmtId="0" fontId="0" fillId="0" borderId="26" xfId="0" applyBorder="1" applyAlignment="1" applyProtection="1">
      <alignment wrapText="1"/>
      <protection/>
    </xf>
    <xf numFmtId="0" fontId="12" fillId="0" borderId="34" xfId="0" applyFont="1" applyBorder="1" applyAlignment="1" applyProtection="1">
      <alignment wrapText="1"/>
      <protection locked="0"/>
    </xf>
    <xf numFmtId="0" fontId="0" fillId="0" borderId="56" xfId="0" applyBorder="1" applyAlignment="1">
      <alignment wrapText="1"/>
    </xf>
    <xf numFmtId="0" fontId="12" fillId="0" borderId="34" xfId="0" applyFont="1" applyBorder="1" applyAlignment="1" applyProtection="1">
      <alignment horizontal="left" vertical="top" wrapText="1"/>
      <protection locked="0"/>
    </xf>
    <xf numFmtId="0" fontId="12" fillId="0" borderId="56" xfId="0" applyFont="1" applyBorder="1" applyAlignment="1" applyProtection="1">
      <alignment horizontal="left" vertical="top" wrapText="1"/>
      <protection locked="0"/>
    </xf>
    <xf numFmtId="0" fontId="9" fillId="0" borderId="69" xfId="0" applyFont="1" applyFill="1" applyBorder="1" applyAlignment="1" applyProtection="1">
      <alignment horizontal="center" vertical="center" wrapText="1"/>
      <protection locked="0"/>
    </xf>
    <xf numFmtId="0" fontId="12" fillId="0" borderId="24" xfId="0" applyFont="1" applyBorder="1" applyAlignment="1">
      <alignment horizontal="center" vertical="center" wrapText="1"/>
    </xf>
    <xf numFmtId="0" fontId="9" fillId="38" borderId="39" xfId="0" applyFont="1" applyFill="1" applyBorder="1" applyAlignment="1">
      <alignment horizontal="center" vertical="center"/>
    </xf>
    <xf numFmtId="0" fontId="0" fillId="0" borderId="70" xfId="0" applyBorder="1" applyAlignment="1">
      <alignment/>
    </xf>
    <xf numFmtId="0" fontId="2" fillId="0" borderId="38" xfId="0" applyFont="1" applyBorder="1" applyAlignment="1">
      <alignment horizontal="center" vertical="center" wrapText="1"/>
    </xf>
    <xf numFmtId="0" fontId="0" fillId="0" borderId="58" xfId="0" applyBorder="1" applyAlignment="1">
      <alignment/>
    </xf>
    <xf numFmtId="0" fontId="12" fillId="0" borderId="43" xfId="0" applyFont="1" applyBorder="1" applyAlignment="1" applyProtection="1">
      <alignment wrapText="1"/>
      <protection locked="0"/>
    </xf>
    <xf numFmtId="0" fontId="12" fillId="0" borderId="51" xfId="0" applyFont="1" applyBorder="1" applyAlignment="1" applyProtection="1">
      <alignment wrapText="1"/>
      <protection locked="0"/>
    </xf>
    <xf numFmtId="0" fontId="6" fillId="0" borderId="34" xfId="0" applyFont="1" applyBorder="1" applyAlignment="1" applyProtection="1">
      <alignment wrapText="1"/>
      <protection locked="0"/>
    </xf>
    <xf numFmtId="0" fontId="6" fillId="0" borderId="56" xfId="0" applyFont="1" applyBorder="1" applyAlignment="1" applyProtection="1">
      <alignment wrapText="1"/>
      <protection locked="0"/>
    </xf>
    <xf numFmtId="0" fontId="12" fillId="0" borderId="34" xfId="0" applyFont="1" applyBorder="1" applyAlignment="1" applyProtection="1">
      <alignment horizontal="left"/>
      <protection locked="0"/>
    </xf>
    <xf numFmtId="0" fontId="12" fillId="0" borderId="56" xfId="0" applyFont="1" applyBorder="1" applyAlignment="1" applyProtection="1">
      <alignment horizontal="left"/>
      <protection locked="0"/>
    </xf>
    <xf numFmtId="0" fontId="12" fillId="0" borderId="34" xfId="0" applyFont="1" applyBorder="1" applyAlignment="1" applyProtection="1">
      <alignment horizontal="left" wrapText="1"/>
      <protection locked="0"/>
    </xf>
    <xf numFmtId="0" fontId="0" fillId="0" borderId="56" xfId="0" applyBorder="1" applyAlignment="1">
      <alignment horizontal="left" wrapText="1"/>
    </xf>
    <xf numFmtId="0" fontId="9" fillId="36" borderId="19" xfId="0" applyFont="1" applyFill="1" applyBorder="1" applyAlignment="1" applyProtection="1">
      <alignment wrapText="1"/>
      <protection locked="0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1" fillId="0" borderId="18" xfId="0" applyFont="1" applyBorder="1" applyAlignment="1" applyProtection="1">
      <alignment wrapText="1"/>
      <protection locked="0"/>
    </xf>
    <xf numFmtId="0" fontId="21" fillId="0" borderId="0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9" fillId="36" borderId="38" xfId="0" applyFont="1" applyFill="1" applyBorder="1" applyAlignment="1" applyProtection="1">
      <alignment vertical="top" wrapText="1"/>
      <protection locked="0"/>
    </xf>
    <xf numFmtId="0" fontId="0" fillId="0" borderId="16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5" fillId="0" borderId="20" xfId="0" applyFont="1" applyBorder="1" applyAlignment="1" applyProtection="1">
      <alignment wrapText="1"/>
      <protection locked="0"/>
    </xf>
    <xf numFmtId="0" fontId="6" fillId="0" borderId="26" xfId="0" applyFont="1" applyBorder="1" applyAlignment="1" applyProtection="1">
      <alignment wrapText="1"/>
      <protection locked="0"/>
    </xf>
    <xf numFmtId="0" fontId="9" fillId="38" borderId="16" xfId="0" applyFont="1" applyFill="1" applyBorder="1" applyAlignment="1">
      <alignment horizontal="center" vertical="center" wrapText="1"/>
    </xf>
    <xf numFmtId="0" fontId="0" fillId="0" borderId="59" xfId="0" applyBorder="1" applyAlignment="1">
      <alignment/>
    </xf>
    <xf numFmtId="0" fontId="20" fillId="0" borderId="19" xfId="0" applyFont="1" applyBorder="1" applyAlignment="1" applyProtection="1">
      <alignment wrapText="1"/>
      <protection locked="0"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9" fillId="36" borderId="29" xfId="0" applyFont="1" applyFill="1" applyBorder="1" applyAlignment="1" applyProtection="1">
      <alignment wrapText="1"/>
      <protection/>
    </xf>
    <xf numFmtId="0" fontId="12" fillId="36" borderId="13" xfId="0" applyFont="1" applyFill="1" applyBorder="1" applyAlignment="1">
      <alignment wrapText="1"/>
    </xf>
    <xf numFmtId="0" fontId="12" fillId="36" borderId="71" xfId="0" applyFont="1" applyFill="1" applyBorder="1" applyAlignment="1">
      <alignment wrapText="1"/>
    </xf>
    <xf numFmtId="0" fontId="12" fillId="0" borderId="48" xfId="0" applyFont="1" applyFill="1" applyBorder="1" applyAlignment="1" applyProtection="1">
      <alignment wrapText="1"/>
      <protection locked="0"/>
    </xf>
    <xf numFmtId="0" fontId="12" fillId="0" borderId="56" xfId="0" applyFont="1" applyFill="1" applyBorder="1" applyAlignment="1" applyProtection="1">
      <alignment wrapText="1"/>
      <protection locked="0"/>
    </xf>
    <xf numFmtId="0" fontId="18" fillId="0" borderId="26" xfId="0" applyFont="1" applyFill="1" applyBorder="1" applyAlignment="1" applyProtection="1">
      <alignment vertical="center" wrapText="1"/>
      <protection locked="0"/>
    </xf>
    <xf numFmtId="0" fontId="18" fillId="0" borderId="26" xfId="0" applyFont="1" applyBorder="1" applyAlignment="1" applyProtection="1">
      <alignment vertical="center" wrapText="1"/>
      <protection locked="0"/>
    </xf>
    <xf numFmtId="0" fontId="18" fillId="0" borderId="26" xfId="0" applyFont="1" applyBorder="1" applyAlignment="1">
      <alignment vertical="center" wrapText="1"/>
    </xf>
    <xf numFmtId="0" fontId="4" fillId="34" borderId="0" xfId="0" applyFont="1" applyFill="1" applyBorder="1" applyAlignment="1" applyProtection="1">
      <alignment wrapText="1"/>
      <protection locked="0"/>
    </xf>
    <xf numFmtId="0" fontId="9" fillId="36" borderId="61" xfId="0" applyFont="1" applyFill="1" applyBorder="1" applyAlignment="1" applyProtection="1">
      <alignment horizontal="right" wrapText="1"/>
      <protection locked="0"/>
    </xf>
    <xf numFmtId="0" fontId="12" fillId="0" borderId="62" xfId="0" applyFont="1" applyBorder="1" applyAlignment="1">
      <alignment horizontal="right" wrapText="1"/>
    </xf>
    <xf numFmtId="0" fontId="12" fillId="0" borderId="63" xfId="0" applyFont="1" applyBorder="1" applyAlignment="1">
      <alignment horizontal="right" wrapText="1"/>
    </xf>
    <xf numFmtId="0" fontId="0" fillId="0" borderId="26" xfId="0" applyBorder="1" applyAlignment="1">
      <alignment vertical="center" wrapText="1"/>
    </xf>
    <xf numFmtId="0" fontId="9" fillId="35" borderId="58" xfId="0" applyFont="1" applyFill="1" applyBorder="1" applyAlignment="1" applyProtection="1">
      <alignment vertical="center" wrapText="1"/>
      <protection locked="0"/>
    </xf>
    <xf numFmtId="0" fontId="12" fillId="0" borderId="59" xfId="0" applyFont="1" applyBorder="1" applyAlignment="1">
      <alignment vertical="center" wrapText="1"/>
    </xf>
    <xf numFmtId="0" fontId="12" fillId="0" borderId="70" xfId="0" applyFont="1" applyBorder="1" applyAlignment="1">
      <alignment vertical="center" wrapText="1"/>
    </xf>
    <xf numFmtId="0" fontId="13" fillId="0" borderId="0" xfId="0" applyFont="1" applyAlignment="1" applyProtection="1">
      <alignment wrapText="1"/>
      <protection locked="0"/>
    </xf>
    <xf numFmtId="0" fontId="17" fillId="0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vertical="center" wrapText="1"/>
      <protection locked="0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18" fillId="0" borderId="57" xfId="0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 applyProtection="1">
      <alignment vertical="center" wrapText="1"/>
      <protection locked="0"/>
    </xf>
    <xf numFmtId="0" fontId="9" fillId="38" borderId="72" xfId="0" applyFont="1" applyFill="1" applyBorder="1" applyAlignment="1">
      <alignment horizontal="center" vertical="center" wrapText="1"/>
    </xf>
    <xf numFmtId="0" fontId="0" fillId="38" borderId="24" xfId="0" applyFill="1" applyBorder="1" applyAlignment="1">
      <alignment horizontal="center" vertical="center" wrapText="1"/>
    </xf>
    <xf numFmtId="0" fontId="20" fillId="0" borderId="18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vertical="center" wrapText="1"/>
    </xf>
    <xf numFmtId="0" fontId="6" fillId="0" borderId="20" xfId="0" applyFont="1" applyBorder="1" applyAlignment="1" applyProtection="1">
      <alignment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56" xfId="0" applyBorder="1" applyAlignment="1">
      <alignment vertical="center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0" fontId="24" fillId="0" borderId="0" xfId="0" applyFont="1" applyAlignment="1">
      <alignment horizontal="center" wrapText="1"/>
    </xf>
    <xf numFmtId="0" fontId="18" fillId="0" borderId="62" xfId="0" applyFont="1" applyBorder="1" applyAlignment="1" applyProtection="1">
      <alignment vertical="center" wrapText="1"/>
      <protection locked="0"/>
    </xf>
    <xf numFmtId="0" fontId="0" fillId="0" borderId="6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18" fillId="0" borderId="17" xfId="0" applyFont="1" applyBorder="1" applyAlignment="1">
      <alignment vertical="center" wrapText="1"/>
    </xf>
    <xf numFmtId="0" fontId="18" fillId="0" borderId="62" xfId="0" applyFont="1" applyBorder="1" applyAlignment="1">
      <alignment vertical="center" wrapText="1"/>
    </xf>
    <xf numFmtId="0" fontId="18" fillId="0" borderId="63" xfId="0" applyFont="1" applyBorder="1" applyAlignment="1">
      <alignment vertical="center" wrapText="1"/>
    </xf>
    <xf numFmtId="0" fontId="2" fillId="0" borderId="73" xfId="0" applyFont="1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2" fillId="0" borderId="69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12" fillId="0" borderId="74" xfId="0" applyFont="1" applyBorder="1" applyAlignment="1">
      <alignment horizontal="center" vertical="center" wrapText="1"/>
    </xf>
    <xf numFmtId="0" fontId="12" fillId="0" borderId="56" xfId="0" applyFont="1" applyBorder="1" applyAlignment="1" applyProtection="1">
      <alignment vertical="center" wrapText="1"/>
      <protection locked="0"/>
    </xf>
    <xf numFmtId="0" fontId="0" fillId="0" borderId="56" xfId="0" applyBorder="1" applyAlignment="1">
      <alignment vertical="center" wrapText="1"/>
    </xf>
    <xf numFmtId="0" fontId="12" fillId="0" borderId="56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2" fillId="0" borderId="73" xfId="0" applyFont="1" applyBorder="1" applyAlignment="1" applyProtection="1">
      <alignment horizontal="center" vertical="center" wrapText="1"/>
      <protection/>
    </xf>
    <xf numFmtId="0" fontId="2" fillId="0" borderId="74" xfId="0" applyFont="1" applyBorder="1" applyAlignment="1" applyProtection="1">
      <alignment horizontal="center" vertical="center" wrapText="1"/>
      <protection/>
    </xf>
    <xf numFmtId="0" fontId="19" fillId="37" borderId="18" xfId="0" applyFont="1" applyFill="1" applyBorder="1" applyAlignment="1" applyProtection="1">
      <alignment horizontal="center" wrapText="1"/>
      <protection locked="0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12" fillId="0" borderId="34" xfId="0" applyFont="1" applyFill="1" applyBorder="1" applyAlignment="1" applyProtection="1">
      <alignment vertical="center" wrapText="1"/>
      <protection locked="0"/>
    </xf>
    <xf numFmtId="0" fontId="18" fillId="0" borderId="19" xfId="0" applyFont="1" applyBorder="1" applyAlignment="1" applyProtection="1">
      <alignment vertical="top" wrapText="1"/>
      <protection locked="0"/>
    </xf>
    <xf numFmtId="0" fontId="18" fillId="0" borderId="14" xfId="0" applyFont="1" applyBorder="1" applyAlignment="1" applyProtection="1">
      <alignment vertical="top" wrapText="1"/>
      <protection locked="0"/>
    </xf>
    <xf numFmtId="0" fontId="18" fillId="0" borderId="15" xfId="0" applyFont="1" applyBorder="1" applyAlignment="1" applyProtection="1">
      <alignment vertical="top" wrapText="1"/>
      <protection locked="0"/>
    </xf>
    <xf numFmtId="0" fontId="19" fillId="37" borderId="19" xfId="0" applyFont="1" applyFill="1" applyBorder="1" applyAlignment="1" applyProtection="1">
      <alignment horizontal="center" vertical="center" wrapText="1"/>
      <protection locked="0"/>
    </xf>
    <xf numFmtId="0" fontId="22" fillId="37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19" fillId="38" borderId="18" xfId="0" applyFont="1" applyFill="1" applyBorder="1" applyAlignment="1" applyProtection="1">
      <alignment horizontal="left" wrapText="1"/>
      <protection locked="0"/>
    </xf>
    <xf numFmtId="0" fontId="22" fillId="38" borderId="0" xfId="0" applyFont="1" applyFill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0" fillId="0" borderId="19" xfId="0" applyFont="1" applyFill="1" applyBorder="1" applyAlignment="1" applyProtection="1" quotePrefix="1">
      <alignment wrapText="1"/>
      <protection locked="0"/>
    </xf>
    <xf numFmtId="0" fontId="21" fillId="0" borderId="14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0" fontId="19" fillId="33" borderId="19" xfId="0" applyFont="1" applyFill="1" applyBorder="1" applyAlignment="1" applyProtection="1">
      <alignment horizontal="center" wrapText="1"/>
      <protection locked="0"/>
    </xf>
    <xf numFmtId="0" fontId="19" fillId="33" borderId="14" xfId="0" applyFont="1" applyFill="1" applyBorder="1" applyAlignment="1">
      <alignment horizontal="center" wrapText="1"/>
    </xf>
    <xf numFmtId="0" fontId="23" fillId="0" borderId="19" xfId="0" applyFont="1" applyFill="1" applyBorder="1" applyAlignment="1" applyProtection="1">
      <alignment vertical="top" wrapText="1"/>
      <protection locked="0"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19" fillId="37" borderId="19" xfId="0" applyFont="1" applyFill="1" applyBorder="1" applyAlignment="1" applyProtection="1">
      <alignment horizontal="center" vertical="top" wrapText="1"/>
      <protection locked="0"/>
    </xf>
    <xf numFmtId="0" fontId="25" fillId="0" borderId="61" xfId="0" applyFont="1" applyFill="1" applyBorder="1" applyAlignment="1" applyProtection="1">
      <alignment vertical="top" wrapText="1"/>
      <protection locked="0"/>
    </xf>
    <xf numFmtId="0" fontId="26" fillId="0" borderId="62" xfId="0" applyFont="1" applyBorder="1" applyAlignment="1">
      <alignment wrapText="1"/>
    </xf>
    <xf numFmtId="0" fontId="0" fillId="0" borderId="62" xfId="0" applyBorder="1" applyAlignment="1">
      <alignment wrapText="1"/>
    </xf>
    <xf numFmtId="0" fontId="9" fillId="38" borderId="55" xfId="0" applyFont="1" applyFill="1" applyBorder="1" applyAlignment="1">
      <alignment horizontal="center" vertical="center" wrapText="1"/>
    </xf>
    <xf numFmtId="0" fontId="0" fillId="38" borderId="25" xfId="0" applyFill="1" applyBorder="1" applyAlignment="1">
      <alignment horizontal="center" vertical="center" wrapText="1"/>
    </xf>
    <xf numFmtId="0" fontId="9" fillId="36" borderId="19" xfId="0" applyFont="1" applyFill="1" applyBorder="1" applyAlignment="1">
      <alignment wrapText="1"/>
    </xf>
    <xf numFmtId="0" fontId="0" fillId="0" borderId="54" xfId="0" applyBorder="1" applyAlignment="1">
      <alignment wrapText="1"/>
    </xf>
    <xf numFmtId="0" fontId="2" fillId="0" borderId="7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0" fillId="0" borderId="18" xfId="0" applyFont="1" applyBorder="1" applyAlignment="1" applyProtection="1">
      <alignment vertical="top" wrapText="1"/>
      <protection locked="0"/>
    </xf>
    <xf numFmtId="0" fontId="20" fillId="0" borderId="0" xfId="0" applyFont="1" applyBorder="1" applyAlignment="1">
      <alignment vertical="top" wrapText="1"/>
    </xf>
    <xf numFmtId="0" fontId="20" fillId="0" borderId="27" xfId="0" applyFont="1" applyBorder="1" applyAlignment="1">
      <alignment vertical="top" wrapText="1"/>
    </xf>
    <xf numFmtId="0" fontId="13" fillId="0" borderId="16" xfId="0" applyFont="1" applyBorder="1" applyAlignment="1" applyProtection="1">
      <alignment wrapText="1"/>
      <protection locked="0"/>
    </xf>
    <xf numFmtId="0" fontId="0" fillId="0" borderId="16" xfId="0" applyBorder="1" applyAlignment="1">
      <alignment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14" fillId="0" borderId="29" xfId="0" applyFont="1" applyFill="1" applyBorder="1" applyAlignment="1" applyProtection="1">
      <alignment vertical="center" wrapText="1"/>
      <protection locked="0"/>
    </xf>
    <xf numFmtId="0" fontId="14" fillId="0" borderId="13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9" fillId="0" borderId="37" xfId="0" applyFont="1" applyBorder="1" applyAlignment="1" applyProtection="1">
      <alignment horizontal="center" vertical="center" wrapText="1"/>
      <protection locked="0"/>
    </xf>
    <xf numFmtId="0" fontId="9" fillId="0" borderId="74" xfId="0" applyFont="1" applyBorder="1" applyAlignment="1" applyProtection="1">
      <alignment horizontal="center" vertical="center" wrapText="1"/>
      <protection locked="0"/>
    </xf>
    <xf numFmtId="0" fontId="12" fillId="0" borderId="34" xfId="0" applyFont="1" applyBorder="1" applyAlignment="1" applyProtection="1">
      <alignment vertical="top" wrapText="1"/>
      <protection locked="0"/>
    </xf>
    <xf numFmtId="0" fontId="12" fillId="0" borderId="56" xfId="0" applyFont="1" applyBorder="1" applyAlignment="1" applyProtection="1">
      <alignment vertical="top" wrapText="1"/>
      <protection locked="0"/>
    </xf>
    <xf numFmtId="0" fontId="9" fillId="36" borderId="19" xfId="0" applyFont="1" applyFill="1" applyBorder="1" applyAlignment="1" applyProtection="1">
      <alignment wrapText="1"/>
      <protection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17" fillId="33" borderId="19" xfId="0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>
      <alignment horizontal="center" vertical="center" wrapText="1"/>
    </xf>
    <xf numFmtId="0" fontId="21" fillId="0" borderId="18" xfId="0" applyFont="1" applyBorder="1" applyAlignment="1" applyProtection="1">
      <alignment vertical="center" wrapText="1"/>
      <protection locked="0"/>
    </xf>
    <xf numFmtId="0" fontId="21" fillId="0" borderId="0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0"/>
  <sheetViews>
    <sheetView tabSelected="1" zoomScale="75" zoomScaleNormal="75" zoomScaleSheetLayoutView="55" zoomScalePageLayoutView="0" workbookViewId="0" topLeftCell="A251">
      <selection activeCell="D239" sqref="D239"/>
    </sheetView>
  </sheetViews>
  <sheetFormatPr defaultColWidth="9.140625" defaultRowHeight="12.75"/>
  <cols>
    <col min="1" max="1" width="24.421875" style="26" customWidth="1"/>
    <col min="2" max="2" width="15.421875" style="26" customWidth="1"/>
    <col min="3" max="3" width="21.140625" style="26" customWidth="1"/>
    <col min="4" max="4" width="13.57421875" style="26" customWidth="1"/>
    <col min="5" max="5" width="14.7109375" style="26" customWidth="1"/>
    <col min="6" max="6" width="12.421875" style="26" customWidth="1"/>
    <col min="7" max="7" width="16.00390625" style="39" customWidth="1"/>
    <col min="8" max="8" width="13.00390625" style="26" customWidth="1"/>
    <col min="9" max="9" width="14.57421875" style="26" customWidth="1"/>
    <col min="10" max="10" width="18.140625" style="26" customWidth="1"/>
    <col min="11" max="11" width="12.8515625" style="26" customWidth="1"/>
    <col min="12" max="12" width="12.00390625" style="26" customWidth="1"/>
    <col min="13" max="13" width="4.28125" style="26" customWidth="1"/>
    <col min="14" max="16384" width="9.140625" style="26" customWidth="1"/>
  </cols>
  <sheetData>
    <row r="1" ht="36.75" customHeight="1"/>
    <row r="2" spans="1:7" s="27" customFormat="1" ht="18" customHeight="1">
      <c r="A2" s="90"/>
      <c r="B2" s="141"/>
      <c r="C2" s="142"/>
      <c r="D2" s="142"/>
      <c r="E2" s="142"/>
      <c r="F2" s="142"/>
      <c r="G2" s="142"/>
    </row>
    <row r="3" spans="1:7" s="27" customFormat="1" ht="16.5" customHeight="1" thickBot="1">
      <c r="A3" s="90"/>
      <c r="B3" s="141"/>
      <c r="C3" s="142"/>
      <c r="D3" s="142"/>
      <c r="E3" s="142"/>
      <c r="F3" s="142"/>
      <c r="G3" s="142"/>
    </row>
    <row r="4" spans="1:12" s="27" customFormat="1" ht="57" customHeight="1" thickBot="1">
      <c r="A4" s="265" t="s">
        <v>50</v>
      </c>
      <c r="B4" s="489" t="s">
        <v>160</v>
      </c>
      <c r="C4" s="490"/>
      <c r="D4" s="490"/>
      <c r="E4" s="490"/>
      <c r="F4" s="490"/>
      <c r="G4" s="490"/>
      <c r="H4" s="490"/>
      <c r="I4" s="490"/>
      <c r="J4" s="490"/>
      <c r="K4" s="490"/>
      <c r="L4" s="491"/>
    </row>
    <row r="5" ht="39.75" customHeight="1" thickBot="1"/>
    <row r="6" spans="1:12" ht="18.75" thickBot="1">
      <c r="A6" s="502" t="s">
        <v>125</v>
      </c>
      <c r="B6" s="503"/>
      <c r="C6" s="503"/>
      <c r="D6" s="503"/>
      <c r="E6" s="503"/>
      <c r="F6" s="503"/>
      <c r="G6" s="503"/>
      <c r="H6" s="411"/>
      <c r="I6" s="411"/>
      <c r="J6" s="411"/>
      <c r="K6" s="411"/>
      <c r="L6" s="412"/>
    </row>
    <row r="7" spans="1:12" s="27" customFormat="1" ht="61.5" customHeight="1" thickBot="1">
      <c r="A7" s="504" t="s">
        <v>104</v>
      </c>
      <c r="B7" s="505"/>
      <c r="C7" s="505"/>
      <c r="D7" s="505"/>
      <c r="E7" s="505"/>
      <c r="F7" s="505"/>
      <c r="G7" s="505"/>
      <c r="H7" s="505"/>
      <c r="I7" s="505"/>
      <c r="J7" s="505"/>
      <c r="K7" s="505"/>
      <c r="L7" s="506"/>
    </row>
    <row r="8" spans="1:12" s="27" customFormat="1" ht="18">
      <c r="A8" s="162"/>
      <c r="B8" s="163"/>
      <c r="C8" s="163"/>
      <c r="D8" s="163"/>
      <c r="E8" s="163"/>
      <c r="F8" s="163"/>
      <c r="G8" s="163"/>
      <c r="H8" s="145"/>
      <c r="I8" s="145"/>
      <c r="J8" s="145"/>
      <c r="K8" s="145"/>
      <c r="L8" s="145"/>
    </row>
    <row r="9" ht="12.75"/>
    <row r="10" spans="1:12" ht="17.25" customHeight="1">
      <c r="A10" s="496" t="s">
        <v>156</v>
      </c>
      <c r="B10" s="497"/>
      <c r="C10" s="498"/>
      <c r="D10" s="498"/>
      <c r="E10" s="498"/>
      <c r="F10" s="498"/>
      <c r="G10" s="498"/>
      <c r="H10" s="498"/>
      <c r="I10" s="498"/>
      <c r="J10" s="498"/>
      <c r="K10" s="498"/>
      <c r="L10" s="498"/>
    </row>
    <row r="11" spans="1:7" s="27" customFormat="1" ht="17.25" customHeight="1" thickBot="1">
      <c r="A11" s="86"/>
      <c r="B11" s="87"/>
      <c r="C11" s="88"/>
      <c r="G11" s="72"/>
    </row>
    <row r="12" spans="1:12" s="27" customFormat="1" ht="30.75" customHeight="1" thickBot="1">
      <c r="A12" s="492" t="s">
        <v>124</v>
      </c>
      <c r="B12" s="493"/>
      <c r="C12" s="493"/>
      <c r="D12" s="493"/>
      <c r="E12" s="493"/>
      <c r="F12" s="494"/>
      <c r="G12" s="494"/>
      <c r="H12" s="494"/>
      <c r="I12" s="494"/>
      <c r="J12" s="494"/>
      <c r="K12" s="494"/>
      <c r="L12" s="495"/>
    </row>
    <row r="13" spans="1:7" s="27" customFormat="1" ht="30.75" customHeight="1" thickBot="1">
      <c r="A13" s="143"/>
      <c r="B13" s="144"/>
      <c r="C13" s="144"/>
      <c r="D13" s="144"/>
      <c r="E13" s="144"/>
      <c r="F13" s="145"/>
      <c r="G13" s="145"/>
    </row>
    <row r="14" spans="1:7" s="92" customFormat="1" ht="75.75" customHeight="1" thickBot="1">
      <c r="A14" s="499" t="s">
        <v>322</v>
      </c>
      <c r="B14" s="500"/>
      <c r="C14" s="500"/>
      <c r="D14" s="500"/>
      <c r="E14" s="500"/>
      <c r="F14" s="500"/>
      <c r="G14" s="501"/>
    </row>
    <row r="15" spans="1:7" s="80" customFormat="1" ht="47.25" customHeight="1" thickBot="1">
      <c r="A15" s="526" t="s">
        <v>118</v>
      </c>
      <c r="B15" s="527"/>
      <c r="C15" s="527"/>
      <c r="D15" s="527"/>
      <c r="E15" s="527"/>
      <c r="F15" s="527"/>
      <c r="G15" s="528"/>
    </row>
    <row r="16" spans="1:7" s="98" customFormat="1" ht="44.25" customHeight="1">
      <c r="A16" s="95" t="s">
        <v>7</v>
      </c>
      <c r="B16" s="529" t="s">
        <v>38</v>
      </c>
      <c r="C16" s="530"/>
      <c r="D16" s="96" t="s">
        <v>30</v>
      </c>
      <c r="E16" s="96" t="s">
        <v>43</v>
      </c>
      <c r="F16" s="96" t="s">
        <v>44</v>
      </c>
      <c r="G16" s="97" t="s">
        <v>26</v>
      </c>
    </row>
    <row r="17" spans="1:7" s="34" customFormat="1" ht="15">
      <c r="A17" s="99" t="s">
        <v>90</v>
      </c>
      <c r="B17" s="100"/>
      <c r="C17" s="100"/>
      <c r="D17" s="100"/>
      <c r="E17" s="100"/>
      <c r="F17" s="100"/>
      <c r="G17" s="101"/>
    </row>
    <row r="18" spans="1:7" s="34" customFormat="1" ht="24.75" customHeight="1">
      <c r="A18" s="102" t="s">
        <v>316</v>
      </c>
      <c r="B18" s="429" t="s">
        <v>161</v>
      </c>
      <c r="C18" s="430"/>
      <c r="D18" s="103" t="s">
        <v>162</v>
      </c>
      <c r="E18" s="231">
        <v>519.78383</v>
      </c>
      <c r="F18" s="237">
        <v>225</v>
      </c>
      <c r="G18" s="232">
        <f aca="true" t="shared" si="0" ref="G18:G23">E18*F18</f>
        <v>116951.36175</v>
      </c>
    </row>
    <row r="19" spans="1:7" s="34" customFormat="1" ht="25.5" customHeight="1">
      <c r="A19" s="102"/>
      <c r="B19" s="429"/>
      <c r="C19" s="430"/>
      <c r="D19" s="103"/>
      <c r="E19" s="231"/>
      <c r="F19" s="237"/>
      <c r="G19" s="232">
        <f t="shared" si="0"/>
        <v>0</v>
      </c>
    </row>
    <row r="20" spans="1:7" s="34" customFormat="1" ht="27" customHeight="1">
      <c r="A20" s="102"/>
      <c r="B20" s="429"/>
      <c r="C20" s="430"/>
      <c r="D20" s="103"/>
      <c r="E20" s="231"/>
      <c r="F20" s="237"/>
      <c r="G20" s="232">
        <f t="shared" si="0"/>
        <v>0</v>
      </c>
    </row>
    <row r="21" spans="1:7" s="34" customFormat="1" ht="21" customHeight="1">
      <c r="A21" s="102"/>
      <c r="B21" s="429"/>
      <c r="C21" s="430"/>
      <c r="D21" s="103"/>
      <c r="E21" s="231"/>
      <c r="F21" s="237"/>
      <c r="G21" s="232">
        <f t="shared" si="0"/>
        <v>0</v>
      </c>
    </row>
    <row r="22" spans="1:7" s="34" customFormat="1" ht="24.75" customHeight="1">
      <c r="A22" s="102"/>
      <c r="B22" s="429"/>
      <c r="C22" s="430"/>
      <c r="D22" s="103"/>
      <c r="E22" s="231"/>
      <c r="F22" s="237"/>
      <c r="G22" s="232">
        <f t="shared" si="0"/>
        <v>0</v>
      </c>
    </row>
    <row r="23" spans="1:7" s="92" customFormat="1" ht="21.75" customHeight="1">
      <c r="A23" s="102"/>
      <c r="B23" s="429"/>
      <c r="C23" s="430"/>
      <c r="D23" s="103"/>
      <c r="E23" s="231"/>
      <c r="F23" s="237"/>
      <c r="G23" s="232">
        <f t="shared" si="0"/>
        <v>0</v>
      </c>
    </row>
    <row r="24" spans="1:7" s="34" customFormat="1" ht="24" customHeight="1">
      <c r="A24" s="435" t="s">
        <v>59</v>
      </c>
      <c r="B24" s="436"/>
      <c r="C24" s="436"/>
      <c r="D24" s="436"/>
      <c r="E24" s="436"/>
      <c r="F24" s="437"/>
      <c r="G24" s="238">
        <f>SUM(G18:G23)</f>
        <v>116951.36175</v>
      </c>
    </row>
    <row r="25" spans="1:7" s="34" customFormat="1" ht="22.5" customHeight="1">
      <c r="A25" s="439" t="s">
        <v>49</v>
      </c>
      <c r="B25" s="440"/>
      <c r="C25" s="440"/>
      <c r="D25" s="440"/>
      <c r="E25" s="440"/>
      <c r="F25" s="440"/>
      <c r="G25" s="441"/>
    </row>
    <row r="26" spans="1:7" s="34" customFormat="1" ht="23.25" customHeight="1">
      <c r="A26" s="272" t="s">
        <v>163</v>
      </c>
      <c r="B26" s="429" t="s">
        <v>174</v>
      </c>
      <c r="C26" s="430"/>
      <c r="D26" s="103" t="s">
        <v>178</v>
      </c>
      <c r="E26" s="231">
        <v>343.41434</v>
      </c>
      <c r="F26" s="237">
        <v>202</v>
      </c>
      <c r="G26" s="232">
        <f aca="true" t="shared" si="1" ref="G26:G31">E26*F26</f>
        <v>69369.69668</v>
      </c>
    </row>
    <row r="27" spans="1:7" s="34" customFormat="1" ht="21" customHeight="1">
      <c r="A27" s="272" t="s">
        <v>164</v>
      </c>
      <c r="B27" s="429" t="s">
        <v>173</v>
      </c>
      <c r="C27" s="430"/>
      <c r="D27" s="103" t="s">
        <v>178</v>
      </c>
      <c r="E27" s="231">
        <v>331.0948178</v>
      </c>
      <c r="F27" s="237">
        <v>80</v>
      </c>
      <c r="G27" s="232">
        <f t="shared" si="1"/>
        <v>26487.585423999997</v>
      </c>
    </row>
    <row r="28" spans="1:7" s="34" customFormat="1" ht="23.25" customHeight="1">
      <c r="A28" s="272" t="s">
        <v>165</v>
      </c>
      <c r="B28" s="429" t="s">
        <v>172</v>
      </c>
      <c r="C28" s="430"/>
      <c r="D28" s="103" t="s">
        <v>178</v>
      </c>
      <c r="E28" s="231">
        <v>328.6742778</v>
      </c>
      <c r="F28" s="237">
        <v>180</v>
      </c>
      <c r="G28" s="232">
        <f t="shared" si="1"/>
        <v>59161.370004000004</v>
      </c>
    </row>
    <row r="29" spans="1:7" s="34" customFormat="1" ht="24" customHeight="1">
      <c r="A29" s="272" t="s">
        <v>166</v>
      </c>
      <c r="B29" s="429" t="s">
        <v>175</v>
      </c>
      <c r="C29" s="430"/>
      <c r="D29" s="103" t="s">
        <v>178</v>
      </c>
      <c r="E29" s="231">
        <v>331.0948178</v>
      </c>
      <c r="F29" s="237">
        <v>180</v>
      </c>
      <c r="G29" s="232">
        <f t="shared" si="1"/>
        <v>59597.067204</v>
      </c>
    </row>
    <row r="30" spans="1:7" s="34" customFormat="1" ht="21.75" customHeight="1">
      <c r="A30" s="272" t="s">
        <v>167</v>
      </c>
      <c r="B30" s="429" t="s">
        <v>177</v>
      </c>
      <c r="C30" s="430"/>
      <c r="D30" s="103" t="s">
        <v>162</v>
      </c>
      <c r="E30" s="231">
        <v>413.8158933</v>
      </c>
      <c r="F30" s="237">
        <v>135</v>
      </c>
      <c r="G30" s="232">
        <f t="shared" si="1"/>
        <v>55865.145595500006</v>
      </c>
    </row>
    <row r="31" spans="1:7" s="34" customFormat="1" ht="19.5" customHeight="1">
      <c r="A31" s="272" t="s">
        <v>168</v>
      </c>
      <c r="B31" s="429" t="s">
        <v>176</v>
      </c>
      <c r="C31" s="430"/>
      <c r="D31" s="103" t="s">
        <v>178</v>
      </c>
      <c r="E31" s="231">
        <v>331.0948178</v>
      </c>
      <c r="F31" s="237">
        <v>80</v>
      </c>
      <c r="G31" s="232">
        <f t="shared" si="1"/>
        <v>26487.585423999997</v>
      </c>
    </row>
    <row r="32" spans="1:7" s="34" customFormat="1" ht="19.5" customHeight="1">
      <c r="A32" s="272" t="s">
        <v>317</v>
      </c>
      <c r="B32" s="429" t="s">
        <v>303</v>
      </c>
      <c r="C32" s="430"/>
      <c r="D32" s="103" t="s">
        <v>178</v>
      </c>
      <c r="E32" s="231">
        <v>413.9226667</v>
      </c>
      <c r="F32" s="237">
        <v>90</v>
      </c>
      <c r="G32" s="232">
        <f>E32*F32</f>
        <v>37253.040002999995</v>
      </c>
    </row>
    <row r="33" spans="1:7" s="34" customFormat="1" ht="23.25" customHeight="1">
      <c r="A33" s="102"/>
      <c r="B33" s="429"/>
      <c r="C33" s="430"/>
      <c r="D33" s="103"/>
      <c r="E33" s="231"/>
      <c r="F33" s="237"/>
      <c r="G33" s="232"/>
    </row>
    <row r="34" spans="1:7" s="34" customFormat="1" ht="20.25" customHeight="1">
      <c r="A34" s="105"/>
      <c r="B34" s="106"/>
      <c r="C34" s="106"/>
      <c r="D34" s="106"/>
      <c r="E34" s="107" t="s">
        <v>60</v>
      </c>
      <c r="F34" s="108"/>
      <c r="G34" s="238">
        <f>SUM(G26:G33)</f>
        <v>334221.4903345</v>
      </c>
    </row>
    <row r="35" spans="1:7" s="34" customFormat="1" ht="15">
      <c r="A35" s="109" t="s">
        <v>55</v>
      </c>
      <c r="B35" s="110"/>
      <c r="C35" s="110"/>
      <c r="D35" s="110"/>
      <c r="E35" s="100"/>
      <c r="F35" s="100"/>
      <c r="G35" s="101"/>
    </row>
    <row r="36" spans="1:7" s="34" customFormat="1" ht="15">
      <c r="A36" s="109"/>
      <c r="B36" s="110"/>
      <c r="C36" s="110"/>
      <c r="D36" s="110"/>
      <c r="E36" s="100"/>
      <c r="F36" s="100"/>
      <c r="G36" s="101"/>
    </row>
    <row r="37" spans="1:7" s="34" customFormat="1" ht="15">
      <c r="A37" s="109"/>
      <c r="B37" s="110"/>
      <c r="C37" s="110"/>
      <c r="D37" s="110"/>
      <c r="E37" s="100"/>
      <c r="F37" s="100"/>
      <c r="G37" s="101"/>
    </row>
    <row r="38" spans="1:7" s="34" customFormat="1" ht="25.5" customHeight="1">
      <c r="A38" s="272" t="s">
        <v>337</v>
      </c>
      <c r="B38" s="429" t="s">
        <v>179</v>
      </c>
      <c r="C38" s="430"/>
      <c r="D38" s="103" t="s">
        <v>178</v>
      </c>
      <c r="E38" s="231">
        <v>249.7103156</v>
      </c>
      <c r="F38" s="237">
        <v>90</v>
      </c>
      <c r="G38" s="232">
        <f>E38*F38</f>
        <v>22473.928404</v>
      </c>
    </row>
    <row r="39" spans="1:7" s="34" customFormat="1" ht="21.75" customHeight="1">
      <c r="A39" s="272" t="s">
        <v>169</v>
      </c>
      <c r="B39" s="429" t="s">
        <v>180</v>
      </c>
      <c r="C39" s="430"/>
      <c r="D39" s="103" t="s">
        <v>178</v>
      </c>
      <c r="E39" s="231">
        <v>328.5933533</v>
      </c>
      <c r="F39" s="237">
        <v>131</v>
      </c>
      <c r="G39" s="232">
        <f>E39*F39</f>
        <v>43045.729282299995</v>
      </c>
    </row>
    <row r="40" spans="1:7" s="34" customFormat="1" ht="21.75" customHeight="1">
      <c r="A40" s="272" t="s">
        <v>337</v>
      </c>
      <c r="B40" s="429" t="s">
        <v>179</v>
      </c>
      <c r="C40" s="430"/>
      <c r="D40" s="103" t="s">
        <v>178</v>
      </c>
      <c r="E40" s="231">
        <v>249.71</v>
      </c>
      <c r="F40" s="237">
        <v>45</v>
      </c>
      <c r="G40" s="232">
        <f>E40*F40</f>
        <v>11236.95</v>
      </c>
    </row>
    <row r="41" spans="1:7" s="34" customFormat="1" ht="24" customHeight="1">
      <c r="A41" s="105"/>
      <c r="B41" s="106"/>
      <c r="C41" s="106"/>
      <c r="D41" s="106"/>
      <c r="E41" s="107" t="s">
        <v>61</v>
      </c>
      <c r="F41" s="108"/>
      <c r="G41" s="238">
        <f>SUM(G38:G39:G40)</f>
        <v>76756.60768629999</v>
      </c>
    </row>
    <row r="42" spans="1:7" s="34" customFormat="1" ht="15">
      <c r="A42" s="109" t="s">
        <v>56</v>
      </c>
      <c r="B42" s="110"/>
      <c r="C42" s="110"/>
      <c r="D42" s="110"/>
      <c r="E42" s="100"/>
      <c r="F42" s="100"/>
      <c r="G42" s="101"/>
    </row>
    <row r="43" spans="1:7" s="34" customFormat="1" ht="20.25" customHeight="1">
      <c r="A43" s="272" t="s">
        <v>170</v>
      </c>
      <c r="B43" s="429" t="s">
        <v>181</v>
      </c>
      <c r="C43" s="430"/>
      <c r="D43" s="103" t="s">
        <v>182</v>
      </c>
      <c r="E43" s="231">
        <v>625</v>
      </c>
      <c r="F43" s="237">
        <v>7</v>
      </c>
      <c r="G43" s="232">
        <f>E43*F43</f>
        <v>4375</v>
      </c>
    </row>
    <row r="44" spans="1:7" s="34" customFormat="1" ht="20.25" customHeight="1">
      <c r="A44" s="102"/>
      <c r="B44" s="429"/>
      <c r="C44" s="430"/>
      <c r="D44" s="103"/>
      <c r="E44" s="231"/>
      <c r="F44" s="237"/>
      <c r="G44" s="232">
        <f>E44*F44</f>
        <v>0</v>
      </c>
    </row>
    <row r="45" spans="1:7" s="34" customFormat="1" ht="20.25" customHeight="1">
      <c r="A45" s="102"/>
      <c r="B45" s="429"/>
      <c r="C45" s="430"/>
      <c r="D45" s="103"/>
      <c r="E45" s="231"/>
      <c r="F45" s="237"/>
      <c r="G45" s="232">
        <f>E45*F45</f>
        <v>0</v>
      </c>
    </row>
    <row r="46" spans="1:7" s="34" customFormat="1" ht="21.75" customHeight="1">
      <c r="A46" s="102"/>
      <c r="B46" s="429"/>
      <c r="C46" s="430"/>
      <c r="D46" s="103"/>
      <c r="E46" s="231"/>
      <c r="F46" s="237"/>
      <c r="G46" s="232">
        <f>E46*F46</f>
        <v>0</v>
      </c>
    </row>
    <row r="47" spans="1:7" s="34" customFormat="1" ht="21.75" customHeight="1">
      <c r="A47" s="105"/>
      <c r="B47" s="106"/>
      <c r="C47" s="106"/>
      <c r="D47" s="106"/>
      <c r="E47" s="107" t="s">
        <v>27</v>
      </c>
      <c r="F47" s="108"/>
      <c r="G47" s="238">
        <f>SUM(G43:G46)</f>
        <v>4375</v>
      </c>
    </row>
    <row r="48" spans="1:7" s="34" customFormat="1" ht="15">
      <c r="A48" s="109" t="s">
        <v>57</v>
      </c>
      <c r="B48" s="110"/>
      <c r="C48" s="110"/>
      <c r="D48" s="110"/>
      <c r="E48" s="100"/>
      <c r="F48" s="100"/>
      <c r="G48" s="101"/>
    </row>
    <row r="49" spans="1:7" s="34" customFormat="1" ht="21" customHeight="1">
      <c r="A49" s="272" t="s">
        <v>171</v>
      </c>
      <c r="B49" s="429" t="s">
        <v>183</v>
      </c>
      <c r="C49" s="430"/>
      <c r="D49" s="103" t="s">
        <v>182</v>
      </c>
      <c r="E49" s="231">
        <v>200</v>
      </c>
      <c r="F49" s="237">
        <v>10</v>
      </c>
      <c r="G49" s="232">
        <f>E49*F49</f>
        <v>2000</v>
      </c>
    </row>
    <row r="50" spans="1:7" s="34" customFormat="1" ht="17.25" customHeight="1">
      <c r="A50" s="102"/>
      <c r="B50" s="429"/>
      <c r="C50" s="430"/>
      <c r="D50" s="103"/>
      <c r="E50" s="231"/>
      <c r="F50" s="237"/>
      <c r="G50" s="232">
        <f>E50*F50</f>
        <v>0</v>
      </c>
    </row>
    <row r="51" spans="1:7" s="34" customFormat="1" ht="21" customHeight="1">
      <c r="A51" s="102"/>
      <c r="B51" s="429"/>
      <c r="C51" s="430"/>
      <c r="D51" s="103"/>
      <c r="E51" s="231"/>
      <c r="F51" s="237"/>
      <c r="G51" s="232">
        <f>E51*F51</f>
        <v>0</v>
      </c>
    </row>
    <row r="52" spans="1:7" s="34" customFormat="1" ht="18.75" customHeight="1">
      <c r="A52" s="102"/>
      <c r="B52" s="429"/>
      <c r="C52" s="430"/>
      <c r="D52" s="103"/>
      <c r="E52" s="231"/>
      <c r="F52" s="237"/>
      <c r="G52" s="232">
        <f>E52*F52</f>
        <v>0</v>
      </c>
    </row>
    <row r="53" spans="1:7" s="34" customFormat="1" ht="24" customHeight="1">
      <c r="A53" s="102"/>
      <c r="B53" s="429"/>
      <c r="C53" s="430"/>
      <c r="D53" s="103"/>
      <c r="E53" s="231"/>
      <c r="F53" s="237"/>
      <c r="G53" s="232">
        <f>E53*F53</f>
        <v>0</v>
      </c>
    </row>
    <row r="54" spans="1:7" s="92" customFormat="1" ht="21.75" customHeight="1">
      <c r="A54" s="111"/>
      <c r="B54" s="112"/>
      <c r="C54" s="112"/>
      <c r="D54" s="112"/>
      <c r="E54" s="113" t="s">
        <v>5</v>
      </c>
      <c r="F54" s="112"/>
      <c r="G54" s="239">
        <f>SUM(G49:G53)</f>
        <v>2000</v>
      </c>
    </row>
    <row r="55" spans="1:7" s="85" customFormat="1" ht="24.75" customHeight="1" thickBot="1">
      <c r="A55" s="82"/>
      <c r="B55" s="83"/>
      <c r="C55" s="83"/>
      <c r="D55" s="83"/>
      <c r="E55" s="84" t="s">
        <v>28</v>
      </c>
      <c r="F55" s="83"/>
      <c r="G55" s="240">
        <f>G24+G34+G41+G47+G54</f>
        <v>534304.4597708</v>
      </c>
    </row>
    <row r="56" spans="1:7" s="27" customFormat="1" ht="12" customHeight="1">
      <c r="A56" s="522"/>
      <c r="B56" s="523"/>
      <c r="C56" s="523"/>
      <c r="D56" s="523"/>
      <c r="E56" s="523"/>
      <c r="F56" s="523"/>
      <c r="G56" s="523"/>
    </row>
    <row r="57" spans="1:7" s="28" customFormat="1" ht="9.75" customHeight="1" thickBot="1">
      <c r="A57" s="442"/>
      <c r="B57" s="369"/>
      <c r="C57" s="369"/>
      <c r="D57" s="369"/>
      <c r="E57" s="369"/>
      <c r="F57" s="369"/>
      <c r="G57" s="369"/>
    </row>
    <row r="58" spans="1:12" s="27" customFormat="1" ht="24" customHeight="1" thickBot="1">
      <c r="A58" s="507" t="s">
        <v>58</v>
      </c>
      <c r="B58" s="494"/>
      <c r="C58" s="494"/>
      <c r="D58" s="494"/>
      <c r="E58" s="494"/>
      <c r="F58" s="494"/>
      <c r="G58" s="494"/>
      <c r="H58" s="494"/>
      <c r="I58" s="494"/>
      <c r="J58" s="494"/>
      <c r="K58" s="494"/>
      <c r="L58" s="495"/>
    </row>
    <row r="59" spans="1:12" s="27" customFormat="1" ht="24" customHeight="1">
      <c r="A59" s="146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</row>
    <row r="60" spans="1:12" s="27" customFormat="1" ht="36.75" customHeight="1" thickBot="1">
      <c r="A60" s="462" t="s">
        <v>64</v>
      </c>
      <c r="B60" s="463"/>
      <c r="C60" s="463"/>
      <c r="D60" s="463"/>
      <c r="E60" s="463"/>
      <c r="F60" s="463"/>
      <c r="G60" s="463"/>
      <c r="H60" s="463"/>
      <c r="I60" s="463"/>
      <c r="J60" s="463"/>
      <c r="K60" s="463"/>
      <c r="L60" s="147"/>
    </row>
    <row r="61" spans="1:12" s="148" customFormat="1" ht="33.75" customHeight="1">
      <c r="A61" s="153" t="s">
        <v>62</v>
      </c>
      <c r="B61" s="154" t="s">
        <v>67</v>
      </c>
      <c r="C61" s="154" t="s">
        <v>65</v>
      </c>
      <c r="D61" s="460" t="s">
        <v>63</v>
      </c>
      <c r="E61" s="461"/>
      <c r="F61" s="443" t="s">
        <v>66</v>
      </c>
      <c r="G61" s="443"/>
      <c r="H61" s="443"/>
      <c r="I61" s="443"/>
      <c r="J61" s="443"/>
      <c r="K61" s="443"/>
      <c r="L61" s="444"/>
    </row>
    <row r="62" spans="1:12" s="165" customFormat="1" ht="24" customHeight="1">
      <c r="A62" s="272" t="s">
        <v>184</v>
      </c>
      <c r="B62" s="273" t="s">
        <v>185</v>
      </c>
      <c r="C62" s="179" t="s">
        <v>281</v>
      </c>
      <c r="D62" s="180" t="s">
        <v>282</v>
      </c>
      <c r="E62" s="180"/>
      <c r="F62" s="431" t="s">
        <v>274</v>
      </c>
      <c r="G62" s="432"/>
      <c r="H62" s="432"/>
      <c r="I62" s="432"/>
      <c r="J62" s="432"/>
      <c r="K62" s="432"/>
      <c r="L62" s="433"/>
    </row>
    <row r="63" spans="1:12" s="165" customFormat="1" ht="24" customHeight="1">
      <c r="A63" s="272" t="s">
        <v>184</v>
      </c>
      <c r="B63" s="273" t="s">
        <v>186</v>
      </c>
      <c r="C63" s="179" t="s">
        <v>285</v>
      </c>
      <c r="D63" s="179" t="s">
        <v>283</v>
      </c>
      <c r="E63" s="179"/>
      <c r="F63" s="431" t="s">
        <v>274</v>
      </c>
      <c r="G63" s="432"/>
      <c r="H63" s="432"/>
      <c r="I63" s="432"/>
      <c r="J63" s="432"/>
      <c r="K63" s="432"/>
      <c r="L63" s="433"/>
    </row>
    <row r="64" spans="1:12" s="165" customFormat="1" ht="24" customHeight="1">
      <c r="A64" s="272" t="s">
        <v>184</v>
      </c>
      <c r="B64" s="273" t="s">
        <v>187</v>
      </c>
      <c r="C64" s="179" t="s">
        <v>281</v>
      </c>
      <c r="D64" s="179" t="s">
        <v>284</v>
      </c>
      <c r="E64" s="179"/>
      <c r="F64" s="431" t="s">
        <v>274</v>
      </c>
      <c r="G64" s="432"/>
      <c r="H64" s="432"/>
      <c r="I64" s="432"/>
      <c r="J64" s="432"/>
      <c r="K64" s="432"/>
      <c r="L64" s="433"/>
    </row>
    <row r="65" spans="1:12" s="165" customFormat="1" ht="45" customHeight="1">
      <c r="A65" s="272" t="s">
        <v>188</v>
      </c>
      <c r="B65" s="273" t="s">
        <v>189</v>
      </c>
      <c r="C65" s="179" t="s">
        <v>281</v>
      </c>
      <c r="D65" s="179" t="s">
        <v>296</v>
      </c>
      <c r="E65" s="179"/>
      <c r="F65" s="431" t="s">
        <v>275</v>
      </c>
      <c r="G65" s="432"/>
      <c r="H65" s="432"/>
      <c r="I65" s="432"/>
      <c r="J65" s="432"/>
      <c r="K65" s="432"/>
      <c r="L65" s="433"/>
    </row>
    <row r="66" spans="1:12" s="165" customFormat="1" ht="48" customHeight="1">
      <c r="A66" s="272" t="s">
        <v>188</v>
      </c>
      <c r="B66" s="273" t="s">
        <v>190</v>
      </c>
      <c r="C66" s="179" t="s">
        <v>286</v>
      </c>
      <c r="D66" s="179" t="s">
        <v>291</v>
      </c>
      <c r="E66" s="179"/>
      <c r="F66" s="431" t="s">
        <v>275</v>
      </c>
      <c r="G66" s="432"/>
      <c r="H66" s="432"/>
      <c r="I66" s="432"/>
      <c r="J66" s="432"/>
      <c r="K66" s="432"/>
      <c r="L66" s="433"/>
    </row>
    <row r="67" spans="1:12" s="165" customFormat="1" ht="54" customHeight="1">
      <c r="A67" s="272" t="s">
        <v>188</v>
      </c>
      <c r="B67" s="273" t="s">
        <v>191</v>
      </c>
      <c r="C67" s="179" t="s">
        <v>281</v>
      </c>
      <c r="D67" s="179" t="s">
        <v>288</v>
      </c>
      <c r="E67" s="179"/>
      <c r="F67" s="431" t="s">
        <v>275</v>
      </c>
      <c r="G67" s="432"/>
      <c r="H67" s="432"/>
      <c r="I67" s="432"/>
      <c r="J67" s="432"/>
      <c r="K67" s="432"/>
      <c r="L67" s="433"/>
    </row>
    <row r="68" spans="1:12" s="165" customFormat="1" ht="24" customHeight="1">
      <c r="A68" s="272" t="s">
        <v>192</v>
      </c>
      <c r="B68" s="273" t="s">
        <v>193</v>
      </c>
      <c r="C68" s="179"/>
      <c r="D68" s="179" t="s">
        <v>290</v>
      </c>
      <c r="E68" s="179"/>
      <c r="F68" s="431" t="s">
        <v>277</v>
      </c>
      <c r="G68" s="432"/>
      <c r="H68" s="432"/>
      <c r="I68" s="432"/>
      <c r="J68" s="432"/>
      <c r="K68" s="432"/>
      <c r="L68" s="433"/>
    </row>
    <row r="69" spans="1:12" s="165" customFormat="1" ht="33.75" customHeight="1">
      <c r="A69" s="272" t="s">
        <v>310</v>
      </c>
      <c r="B69" s="273" t="s">
        <v>311</v>
      </c>
      <c r="C69" s="179" t="s">
        <v>281</v>
      </c>
      <c r="D69" s="179" t="s">
        <v>312</v>
      </c>
      <c r="E69" s="179"/>
      <c r="F69" s="431" t="s">
        <v>324</v>
      </c>
      <c r="G69" s="432"/>
      <c r="H69" s="432"/>
      <c r="I69" s="432"/>
      <c r="J69" s="432"/>
      <c r="K69" s="432"/>
      <c r="L69" s="438"/>
    </row>
    <row r="70" spans="1:12" s="165" customFormat="1" ht="33" customHeight="1">
      <c r="A70" s="272" t="s">
        <v>310</v>
      </c>
      <c r="B70" s="273" t="s">
        <v>313</v>
      </c>
      <c r="C70" s="179" t="s">
        <v>286</v>
      </c>
      <c r="D70" s="179" t="s">
        <v>287</v>
      </c>
      <c r="E70" s="179"/>
      <c r="F70" s="431" t="s">
        <v>325</v>
      </c>
      <c r="G70" s="432"/>
      <c r="H70" s="432"/>
      <c r="I70" s="432"/>
      <c r="J70" s="432"/>
      <c r="K70" s="432"/>
      <c r="L70" s="438"/>
    </row>
    <row r="71" spans="1:12" s="165" customFormat="1" ht="33" customHeight="1">
      <c r="A71" s="272" t="s">
        <v>194</v>
      </c>
      <c r="B71" s="273" t="s">
        <v>195</v>
      </c>
      <c r="C71" s="179"/>
      <c r="D71" s="179" t="s">
        <v>291</v>
      </c>
      <c r="E71" s="179"/>
      <c r="F71" s="431" t="s">
        <v>276</v>
      </c>
      <c r="G71" s="432"/>
      <c r="H71" s="432"/>
      <c r="I71" s="432"/>
      <c r="J71" s="432"/>
      <c r="K71" s="432"/>
      <c r="L71" s="433"/>
    </row>
    <row r="72" spans="1:12" s="165" customFormat="1" ht="33.75" customHeight="1">
      <c r="A72" s="272" t="s">
        <v>196</v>
      </c>
      <c r="B72" s="273" t="s">
        <v>197</v>
      </c>
      <c r="C72" s="179" t="s">
        <v>281</v>
      </c>
      <c r="D72" s="179" t="s">
        <v>284</v>
      </c>
      <c r="E72" s="179"/>
      <c r="F72" s="431" t="s">
        <v>326</v>
      </c>
      <c r="G72" s="432"/>
      <c r="H72" s="432"/>
      <c r="I72" s="432"/>
      <c r="J72" s="432"/>
      <c r="K72" s="432"/>
      <c r="L72" s="438"/>
    </row>
    <row r="73" spans="1:12" s="165" customFormat="1" ht="24" customHeight="1">
      <c r="A73" s="272" t="s">
        <v>198</v>
      </c>
      <c r="B73" s="273" t="s">
        <v>264</v>
      </c>
      <c r="C73" s="451" t="s">
        <v>293</v>
      </c>
      <c r="D73" s="451" t="s">
        <v>292</v>
      </c>
      <c r="E73" s="179"/>
      <c r="F73" s="445" t="s">
        <v>305</v>
      </c>
      <c r="G73" s="446"/>
      <c r="H73" s="446"/>
      <c r="I73" s="446"/>
      <c r="J73" s="446"/>
      <c r="K73" s="446"/>
      <c r="L73" s="447"/>
    </row>
    <row r="74" spans="1:12" s="165" customFormat="1" ht="24" customHeight="1">
      <c r="A74" s="272" t="s">
        <v>198</v>
      </c>
      <c r="B74" s="273" t="s">
        <v>265</v>
      </c>
      <c r="C74" s="452"/>
      <c r="D74" s="452"/>
      <c r="E74" s="179"/>
      <c r="F74" s="448"/>
      <c r="G74" s="449"/>
      <c r="H74" s="449"/>
      <c r="I74" s="449"/>
      <c r="J74" s="449"/>
      <c r="K74" s="449"/>
      <c r="L74" s="450"/>
    </row>
    <row r="75" spans="1:12" s="165" customFormat="1" ht="24" customHeight="1">
      <c r="A75" s="272" t="s">
        <v>198</v>
      </c>
      <c r="B75" s="273" t="s">
        <v>266</v>
      </c>
      <c r="C75" s="452"/>
      <c r="D75" s="452"/>
      <c r="E75" s="179"/>
      <c r="F75" s="448"/>
      <c r="G75" s="449"/>
      <c r="H75" s="449"/>
      <c r="I75" s="449"/>
      <c r="J75" s="449"/>
      <c r="K75" s="449"/>
      <c r="L75" s="450"/>
    </row>
    <row r="76" spans="1:12" s="165" customFormat="1" ht="24" customHeight="1">
      <c r="A76" s="272" t="s">
        <v>198</v>
      </c>
      <c r="B76" s="273" t="s">
        <v>267</v>
      </c>
      <c r="C76" s="452"/>
      <c r="D76" s="452"/>
      <c r="E76" s="179"/>
      <c r="F76" s="448"/>
      <c r="G76" s="449"/>
      <c r="H76" s="449"/>
      <c r="I76" s="449"/>
      <c r="J76" s="449"/>
      <c r="K76" s="449"/>
      <c r="L76" s="450"/>
    </row>
    <row r="77" spans="1:12" s="165" customFormat="1" ht="24" customHeight="1">
      <c r="A77" s="272" t="s">
        <v>198</v>
      </c>
      <c r="B77" s="273" t="s">
        <v>268</v>
      </c>
      <c r="C77" s="452"/>
      <c r="D77" s="452"/>
      <c r="E77" s="179"/>
      <c r="F77" s="448"/>
      <c r="G77" s="449"/>
      <c r="H77" s="449"/>
      <c r="I77" s="449"/>
      <c r="J77" s="449"/>
      <c r="K77" s="449"/>
      <c r="L77" s="450"/>
    </row>
    <row r="78" spans="1:12" s="165" customFormat="1" ht="24" customHeight="1">
      <c r="A78" s="272" t="s">
        <v>198</v>
      </c>
      <c r="B78" s="273" t="s">
        <v>269</v>
      </c>
      <c r="C78" s="452"/>
      <c r="D78" s="452"/>
      <c r="E78" s="179"/>
      <c r="F78" s="448"/>
      <c r="G78" s="449"/>
      <c r="H78" s="449"/>
      <c r="I78" s="449"/>
      <c r="J78" s="449"/>
      <c r="K78" s="449"/>
      <c r="L78" s="450"/>
    </row>
    <row r="79" spans="1:12" s="165" customFormat="1" ht="24" customHeight="1">
      <c r="A79" s="272" t="s">
        <v>198</v>
      </c>
      <c r="B79" s="273" t="s">
        <v>270</v>
      </c>
      <c r="C79" s="452"/>
      <c r="D79" s="452"/>
      <c r="E79" s="179"/>
      <c r="F79" s="448"/>
      <c r="G79" s="449"/>
      <c r="H79" s="449"/>
      <c r="I79" s="449"/>
      <c r="J79" s="449"/>
      <c r="K79" s="449"/>
      <c r="L79" s="450"/>
    </row>
    <row r="80" spans="1:12" s="165" customFormat="1" ht="24" customHeight="1">
      <c r="A80" s="272" t="s">
        <v>198</v>
      </c>
      <c r="B80" s="273" t="s">
        <v>271</v>
      </c>
      <c r="C80" s="452"/>
      <c r="D80" s="452"/>
      <c r="E80" s="179"/>
      <c r="F80" s="448"/>
      <c r="G80" s="449"/>
      <c r="H80" s="449"/>
      <c r="I80" s="449"/>
      <c r="J80" s="449"/>
      <c r="K80" s="449"/>
      <c r="L80" s="450"/>
    </row>
    <row r="81" spans="1:12" s="165" customFormat="1" ht="30.75" customHeight="1">
      <c r="A81" s="272" t="s">
        <v>327</v>
      </c>
      <c r="B81" s="273" t="s">
        <v>199</v>
      </c>
      <c r="C81" s="451" t="s">
        <v>328</v>
      </c>
      <c r="D81" s="451" t="s">
        <v>292</v>
      </c>
      <c r="E81" s="179"/>
      <c r="F81" s="445" t="s">
        <v>329</v>
      </c>
      <c r="G81" s="464"/>
      <c r="H81" s="464"/>
      <c r="I81" s="464"/>
      <c r="J81" s="464"/>
      <c r="K81" s="464"/>
      <c r="L81" s="465"/>
    </row>
    <row r="82" spans="1:12" s="165" customFormat="1" ht="30.75" customHeight="1">
      <c r="A82" s="272" t="s">
        <v>327</v>
      </c>
      <c r="B82" s="273" t="s">
        <v>200</v>
      </c>
      <c r="C82" s="452"/>
      <c r="D82" s="452"/>
      <c r="E82" s="179"/>
      <c r="F82" s="466"/>
      <c r="G82" s="467"/>
      <c r="H82" s="467"/>
      <c r="I82" s="467"/>
      <c r="J82" s="467"/>
      <c r="K82" s="467"/>
      <c r="L82" s="468"/>
    </row>
    <row r="83" spans="1:12" s="165" customFormat="1" ht="32.25" customHeight="1">
      <c r="A83" s="272" t="s">
        <v>327</v>
      </c>
      <c r="B83" s="273" t="s">
        <v>201</v>
      </c>
      <c r="C83" s="452"/>
      <c r="D83" s="452"/>
      <c r="E83" s="179"/>
      <c r="F83" s="466"/>
      <c r="G83" s="467"/>
      <c r="H83" s="467"/>
      <c r="I83" s="467"/>
      <c r="J83" s="467"/>
      <c r="K83" s="467"/>
      <c r="L83" s="468"/>
    </row>
    <row r="84" spans="1:12" s="165" customFormat="1" ht="24" customHeight="1">
      <c r="A84" s="272" t="s">
        <v>300</v>
      </c>
      <c r="B84" s="273" t="s">
        <v>306</v>
      </c>
      <c r="C84" s="179" t="s">
        <v>286</v>
      </c>
      <c r="D84" s="179" t="s">
        <v>287</v>
      </c>
      <c r="E84" s="179"/>
      <c r="F84" s="469" t="s">
        <v>336</v>
      </c>
      <c r="G84" s="470"/>
      <c r="H84" s="470"/>
      <c r="I84" s="470"/>
      <c r="J84" s="470"/>
      <c r="K84" s="470"/>
      <c r="L84" s="471"/>
    </row>
    <row r="85" spans="1:12" s="165" customFormat="1" ht="30" customHeight="1">
      <c r="A85" s="272" t="s">
        <v>202</v>
      </c>
      <c r="B85" s="273" t="s">
        <v>203</v>
      </c>
      <c r="C85" s="179" t="s">
        <v>301</v>
      </c>
      <c r="D85" s="179" t="s">
        <v>292</v>
      </c>
      <c r="E85" s="179"/>
      <c r="F85" s="431" t="s">
        <v>278</v>
      </c>
      <c r="G85" s="432"/>
      <c r="H85" s="432"/>
      <c r="I85" s="432"/>
      <c r="J85" s="432"/>
      <c r="K85" s="432"/>
      <c r="L85" s="433"/>
    </row>
    <row r="86" spans="1:12" s="165" customFormat="1" ht="37.5" customHeight="1">
      <c r="A86" s="272" t="s">
        <v>330</v>
      </c>
      <c r="B86" s="273" t="s">
        <v>204</v>
      </c>
      <c r="C86" s="179" t="s">
        <v>302</v>
      </c>
      <c r="D86" s="179" t="s">
        <v>294</v>
      </c>
      <c r="E86" s="179"/>
      <c r="F86" s="431" t="s">
        <v>331</v>
      </c>
      <c r="G86" s="432"/>
      <c r="H86" s="432"/>
      <c r="I86" s="432"/>
      <c r="J86" s="432"/>
      <c r="K86" s="432"/>
      <c r="L86" s="433"/>
    </row>
    <row r="87" spans="1:12" s="165" customFormat="1" ht="45" customHeight="1">
      <c r="A87" s="272" t="s">
        <v>330</v>
      </c>
      <c r="B87" s="273" t="s">
        <v>272</v>
      </c>
      <c r="C87" s="179" t="s">
        <v>289</v>
      </c>
      <c r="D87" s="179" t="s">
        <v>295</v>
      </c>
      <c r="E87" s="179"/>
      <c r="F87" s="431" t="s">
        <v>332</v>
      </c>
      <c r="G87" s="432"/>
      <c r="H87" s="432"/>
      <c r="I87" s="432"/>
      <c r="J87" s="432"/>
      <c r="K87" s="432"/>
      <c r="L87" s="438"/>
    </row>
    <row r="88" spans="1:12" s="165" customFormat="1" ht="44.25" customHeight="1">
      <c r="A88" s="272" t="s">
        <v>330</v>
      </c>
      <c r="B88" s="273" t="s">
        <v>273</v>
      </c>
      <c r="C88" s="179" t="s">
        <v>289</v>
      </c>
      <c r="D88" s="179" t="s">
        <v>297</v>
      </c>
      <c r="E88" s="179"/>
      <c r="F88" s="431" t="s">
        <v>332</v>
      </c>
      <c r="G88" s="432"/>
      <c r="H88" s="432"/>
      <c r="I88" s="432"/>
      <c r="J88" s="432"/>
      <c r="K88" s="432"/>
      <c r="L88" s="438"/>
    </row>
    <row r="89" spans="1:12" s="165" customFormat="1" ht="24" customHeight="1">
      <c r="A89" s="164"/>
      <c r="B89" s="179"/>
      <c r="C89" s="179"/>
      <c r="D89" s="179"/>
      <c r="E89" s="179"/>
      <c r="F89" s="431"/>
      <c r="G89" s="432"/>
      <c r="H89" s="432"/>
      <c r="I89" s="432"/>
      <c r="J89" s="432"/>
      <c r="K89" s="432"/>
      <c r="L89" s="438"/>
    </row>
    <row r="90" spans="1:12" s="27" customFormat="1" ht="18" customHeight="1">
      <c r="A90" s="508" t="s">
        <v>111</v>
      </c>
      <c r="B90" s="509"/>
      <c r="C90" s="509"/>
      <c r="D90" s="509"/>
      <c r="E90" s="509"/>
      <c r="F90" s="509"/>
      <c r="G90" s="509"/>
      <c r="H90" s="509"/>
      <c r="I90" s="509"/>
      <c r="J90" s="509"/>
      <c r="K90" s="509"/>
      <c r="L90" s="510"/>
    </row>
    <row r="91" spans="1:12" s="92" customFormat="1" ht="61.5" customHeight="1">
      <c r="A91" s="455" t="s">
        <v>144</v>
      </c>
      <c r="B91" s="456"/>
      <c r="C91" s="456"/>
      <c r="D91" s="456"/>
      <c r="E91" s="456"/>
      <c r="F91" s="456"/>
      <c r="G91" s="456"/>
      <c r="H91" s="456"/>
      <c r="I91" s="456"/>
      <c r="J91" s="456"/>
      <c r="K91" s="456"/>
      <c r="L91" s="449"/>
    </row>
    <row r="92" spans="1:10" s="93" customFormat="1" ht="60">
      <c r="A92" s="182" t="s">
        <v>119</v>
      </c>
      <c r="B92" s="174" t="s">
        <v>8</v>
      </c>
      <c r="C92" s="174" t="s">
        <v>9</v>
      </c>
      <c r="D92" s="174" t="s">
        <v>16</v>
      </c>
      <c r="E92" s="183" t="s">
        <v>106</v>
      </c>
      <c r="F92" s="185" t="s">
        <v>107</v>
      </c>
      <c r="G92" s="184" t="s">
        <v>9</v>
      </c>
      <c r="H92" s="184" t="s">
        <v>20</v>
      </c>
      <c r="I92" s="184" t="s">
        <v>108</v>
      </c>
      <c r="J92" s="182" t="s">
        <v>109</v>
      </c>
    </row>
    <row r="93" spans="1:10" s="34" customFormat="1" ht="21.75" customHeight="1">
      <c r="A93" s="274" t="s">
        <v>205</v>
      </c>
      <c r="B93" s="243">
        <v>220</v>
      </c>
      <c r="C93" s="241">
        <v>5</v>
      </c>
      <c r="D93" s="244">
        <f>B93*C93</f>
        <v>1100</v>
      </c>
      <c r="E93" s="245">
        <v>45</v>
      </c>
      <c r="F93" s="245">
        <v>90</v>
      </c>
      <c r="G93" s="242">
        <v>5</v>
      </c>
      <c r="H93" s="242">
        <v>2</v>
      </c>
      <c r="I93" s="246">
        <f aca="true" t="shared" si="2" ref="I93:I115">(E93+F93)*G93*H93</f>
        <v>1350</v>
      </c>
      <c r="J93" s="247">
        <f aca="true" t="shared" si="3" ref="J93:J115">D93+I93</f>
        <v>2450</v>
      </c>
    </row>
    <row r="94" spans="1:10" s="34" customFormat="1" ht="21.75" customHeight="1">
      <c r="A94" s="274" t="s">
        <v>206</v>
      </c>
      <c r="B94" s="243">
        <v>220</v>
      </c>
      <c r="C94" s="241">
        <v>5</v>
      </c>
      <c r="D94" s="244">
        <f aca="true" t="shared" si="4" ref="D94:D142">B94*C94</f>
        <v>1100</v>
      </c>
      <c r="E94" s="245">
        <v>45</v>
      </c>
      <c r="F94" s="245">
        <v>90</v>
      </c>
      <c r="G94" s="242">
        <v>5</v>
      </c>
      <c r="H94" s="242">
        <v>2</v>
      </c>
      <c r="I94" s="246">
        <f t="shared" si="2"/>
        <v>1350</v>
      </c>
      <c r="J94" s="247">
        <f t="shared" si="3"/>
        <v>2450</v>
      </c>
    </row>
    <row r="95" spans="1:10" s="34" customFormat="1" ht="21.75" customHeight="1">
      <c r="A95" s="274" t="s">
        <v>207</v>
      </c>
      <c r="B95" s="243">
        <v>220</v>
      </c>
      <c r="C95" s="241">
        <v>5</v>
      </c>
      <c r="D95" s="244">
        <f t="shared" si="4"/>
        <v>1100</v>
      </c>
      <c r="E95" s="245">
        <v>45</v>
      </c>
      <c r="F95" s="245">
        <v>90</v>
      </c>
      <c r="G95" s="242">
        <v>5</v>
      </c>
      <c r="H95" s="242">
        <v>2</v>
      </c>
      <c r="I95" s="246">
        <f t="shared" si="2"/>
        <v>1350</v>
      </c>
      <c r="J95" s="247">
        <f t="shared" si="3"/>
        <v>2450</v>
      </c>
    </row>
    <row r="96" spans="1:10" s="34" customFormat="1" ht="21.75" customHeight="1">
      <c r="A96" s="274" t="s">
        <v>208</v>
      </c>
      <c r="B96" s="243">
        <v>220</v>
      </c>
      <c r="C96" s="241">
        <v>37</v>
      </c>
      <c r="D96" s="244">
        <f t="shared" si="4"/>
        <v>8140</v>
      </c>
      <c r="E96" s="245">
        <v>20</v>
      </c>
      <c r="F96" s="245">
        <v>90</v>
      </c>
      <c r="G96" s="242">
        <v>37</v>
      </c>
      <c r="H96" s="242">
        <v>4</v>
      </c>
      <c r="I96" s="246">
        <f t="shared" si="2"/>
        <v>16280</v>
      </c>
      <c r="J96" s="247">
        <f t="shared" si="3"/>
        <v>24420</v>
      </c>
    </row>
    <row r="97" spans="1:10" s="34" customFormat="1" ht="21.75" customHeight="1">
      <c r="A97" s="274" t="s">
        <v>209</v>
      </c>
      <c r="B97" s="243">
        <v>0</v>
      </c>
      <c r="C97" s="241">
        <v>40</v>
      </c>
      <c r="D97" s="244">
        <f t="shared" si="4"/>
        <v>0</v>
      </c>
      <c r="E97" s="245">
        <v>45</v>
      </c>
      <c r="F97" s="245">
        <v>0</v>
      </c>
      <c r="G97" s="242">
        <v>40</v>
      </c>
      <c r="H97" s="242">
        <v>3</v>
      </c>
      <c r="I97" s="246">
        <f t="shared" si="2"/>
        <v>5400</v>
      </c>
      <c r="J97" s="247">
        <f t="shared" si="3"/>
        <v>5400</v>
      </c>
    </row>
    <row r="98" spans="1:10" s="34" customFormat="1" ht="21.75" customHeight="1">
      <c r="A98" s="274" t="s">
        <v>210</v>
      </c>
      <c r="B98" s="243">
        <v>220</v>
      </c>
      <c r="C98" s="241">
        <v>37</v>
      </c>
      <c r="D98" s="244">
        <f t="shared" si="4"/>
        <v>8140</v>
      </c>
      <c r="E98" s="245">
        <v>20</v>
      </c>
      <c r="F98" s="245">
        <v>90</v>
      </c>
      <c r="G98" s="242">
        <v>37</v>
      </c>
      <c r="H98" s="242">
        <v>4</v>
      </c>
      <c r="I98" s="246">
        <f t="shared" si="2"/>
        <v>16280</v>
      </c>
      <c r="J98" s="247">
        <f t="shared" si="3"/>
        <v>24420</v>
      </c>
    </row>
    <row r="99" spans="1:10" s="34" customFormat="1" ht="21.75" customHeight="1">
      <c r="A99" s="274" t="s">
        <v>211</v>
      </c>
      <c r="B99" s="243">
        <v>0</v>
      </c>
      <c r="C99" s="241">
        <v>40</v>
      </c>
      <c r="D99" s="244">
        <f t="shared" si="4"/>
        <v>0</v>
      </c>
      <c r="E99" s="245">
        <v>45</v>
      </c>
      <c r="F99" s="245">
        <v>0</v>
      </c>
      <c r="G99" s="242">
        <v>40</v>
      </c>
      <c r="H99" s="242">
        <v>3</v>
      </c>
      <c r="I99" s="246">
        <f t="shared" si="2"/>
        <v>5400</v>
      </c>
      <c r="J99" s="247">
        <f t="shared" si="3"/>
        <v>5400</v>
      </c>
    </row>
    <row r="100" spans="1:10" s="34" customFormat="1" ht="21.75" customHeight="1">
      <c r="A100" s="274" t="s">
        <v>212</v>
      </c>
      <c r="B100" s="243">
        <v>220</v>
      </c>
      <c r="C100" s="241">
        <v>37</v>
      </c>
      <c r="D100" s="244">
        <f t="shared" si="4"/>
        <v>8140</v>
      </c>
      <c r="E100" s="245">
        <v>20</v>
      </c>
      <c r="F100" s="245">
        <v>90</v>
      </c>
      <c r="G100" s="242">
        <v>37</v>
      </c>
      <c r="H100" s="242">
        <v>3</v>
      </c>
      <c r="I100" s="246">
        <f t="shared" si="2"/>
        <v>12210</v>
      </c>
      <c r="J100" s="247">
        <f t="shared" si="3"/>
        <v>20350</v>
      </c>
    </row>
    <row r="101" spans="1:10" s="34" customFormat="1" ht="21.75" customHeight="1">
      <c r="A101" s="274" t="s">
        <v>213</v>
      </c>
      <c r="B101" s="243">
        <v>0</v>
      </c>
      <c r="C101" s="241">
        <v>40</v>
      </c>
      <c r="D101" s="244">
        <f t="shared" si="4"/>
        <v>0</v>
      </c>
      <c r="E101" s="245">
        <v>45</v>
      </c>
      <c r="F101" s="245">
        <v>0</v>
      </c>
      <c r="G101" s="242">
        <v>40</v>
      </c>
      <c r="H101" s="242">
        <v>2</v>
      </c>
      <c r="I101" s="246">
        <f t="shared" si="2"/>
        <v>3600</v>
      </c>
      <c r="J101" s="247">
        <f t="shared" si="3"/>
        <v>3600</v>
      </c>
    </row>
    <row r="102" spans="1:10" s="34" customFormat="1" ht="21.75" customHeight="1">
      <c r="A102" s="274" t="s">
        <v>193</v>
      </c>
      <c r="B102" s="243">
        <v>220</v>
      </c>
      <c r="C102" s="241">
        <v>5</v>
      </c>
      <c r="D102" s="244">
        <f t="shared" si="4"/>
        <v>1100</v>
      </c>
      <c r="E102" s="245">
        <v>20</v>
      </c>
      <c r="F102" s="245">
        <v>90</v>
      </c>
      <c r="G102" s="242">
        <v>5</v>
      </c>
      <c r="H102" s="242">
        <v>1</v>
      </c>
      <c r="I102" s="246">
        <f t="shared" si="2"/>
        <v>550</v>
      </c>
      <c r="J102" s="247">
        <f t="shared" si="3"/>
        <v>1650</v>
      </c>
    </row>
    <row r="103" spans="1:10" s="34" customFormat="1" ht="27" customHeight="1">
      <c r="A103" s="274" t="s">
        <v>318</v>
      </c>
      <c r="B103" s="243">
        <v>0</v>
      </c>
      <c r="C103" s="241">
        <v>20</v>
      </c>
      <c r="D103" s="244">
        <f t="shared" si="4"/>
        <v>0</v>
      </c>
      <c r="E103" s="245">
        <v>45</v>
      </c>
      <c r="F103" s="245">
        <v>0</v>
      </c>
      <c r="G103" s="242">
        <v>20</v>
      </c>
      <c r="H103" s="242">
        <v>1</v>
      </c>
      <c r="I103" s="246">
        <f t="shared" si="2"/>
        <v>900</v>
      </c>
      <c r="J103" s="247">
        <f t="shared" si="3"/>
        <v>900</v>
      </c>
    </row>
    <row r="104" spans="1:10" s="34" customFormat="1" ht="21.75" customHeight="1">
      <c r="A104" s="274" t="s">
        <v>311</v>
      </c>
      <c r="B104" s="243">
        <v>220</v>
      </c>
      <c r="C104" s="241">
        <v>35</v>
      </c>
      <c r="D104" s="244">
        <f t="shared" si="4"/>
        <v>7700</v>
      </c>
      <c r="E104" s="245">
        <v>20</v>
      </c>
      <c r="F104" s="245">
        <v>90</v>
      </c>
      <c r="G104" s="242">
        <v>35</v>
      </c>
      <c r="H104" s="242">
        <v>3</v>
      </c>
      <c r="I104" s="246">
        <f t="shared" si="2"/>
        <v>11550</v>
      </c>
      <c r="J104" s="247">
        <f t="shared" si="3"/>
        <v>19250</v>
      </c>
    </row>
    <row r="105" spans="1:10" s="34" customFormat="1" ht="21.75" customHeight="1">
      <c r="A105" s="274" t="s">
        <v>314</v>
      </c>
      <c r="B105" s="243">
        <v>0</v>
      </c>
      <c r="C105" s="241">
        <v>40</v>
      </c>
      <c r="D105" s="244">
        <f t="shared" si="4"/>
        <v>0</v>
      </c>
      <c r="E105" s="245">
        <v>45</v>
      </c>
      <c r="F105" s="245">
        <v>0</v>
      </c>
      <c r="G105" s="242">
        <v>40</v>
      </c>
      <c r="H105" s="242">
        <v>2</v>
      </c>
      <c r="I105" s="246">
        <f t="shared" si="2"/>
        <v>3600</v>
      </c>
      <c r="J105" s="247">
        <f t="shared" si="3"/>
        <v>3600</v>
      </c>
    </row>
    <row r="106" spans="1:10" s="34" customFormat="1" ht="21.75" customHeight="1">
      <c r="A106" s="274" t="s">
        <v>313</v>
      </c>
      <c r="B106" s="243">
        <v>220</v>
      </c>
      <c r="C106" s="241">
        <v>35</v>
      </c>
      <c r="D106" s="244">
        <f t="shared" si="4"/>
        <v>7700</v>
      </c>
      <c r="E106" s="245">
        <v>20</v>
      </c>
      <c r="F106" s="245">
        <v>90</v>
      </c>
      <c r="G106" s="242">
        <v>35</v>
      </c>
      <c r="H106" s="242">
        <v>3</v>
      </c>
      <c r="I106" s="246">
        <f t="shared" si="2"/>
        <v>11550</v>
      </c>
      <c r="J106" s="247">
        <f t="shared" si="3"/>
        <v>19250</v>
      </c>
    </row>
    <row r="107" spans="1:10" s="34" customFormat="1" ht="25.5" customHeight="1">
      <c r="A107" s="274" t="s">
        <v>315</v>
      </c>
      <c r="B107" s="243">
        <v>0</v>
      </c>
      <c r="C107" s="241">
        <v>40</v>
      </c>
      <c r="D107" s="244">
        <f t="shared" si="4"/>
        <v>0</v>
      </c>
      <c r="E107" s="245">
        <v>45</v>
      </c>
      <c r="F107" s="245">
        <v>0</v>
      </c>
      <c r="G107" s="242">
        <v>40</v>
      </c>
      <c r="H107" s="242">
        <v>2</v>
      </c>
      <c r="I107" s="246">
        <f t="shared" si="2"/>
        <v>3600</v>
      </c>
      <c r="J107" s="247">
        <f t="shared" si="3"/>
        <v>3600</v>
      </c>
    </row>
    <row r="108" spans="1:10" s="34" customFormat="1" ht="21.75" customHeight="1">
      <c r="A108" s="274" t="s">
        <v>195</v>
      </c>
      <c r="B108" s="243">
        <v>220</v>
      </c>
      <c r="C108" s="241">
        <v>35</v>
      </c>
      <c r="D108" s="244">
        <f t="shared" si="4"/>
        <v>7700</v>
      </c>
      <c r="E108" s="245">
        <v>20</v>
      </c>
      <c r="F108" s="245">
        <v>90</v>
      </c>
      <c r="G108" s="242">
        <v>35</v>
      </c>
      <c r="H108" s="242">
        <v>1</v>
      </c>
      <c r="I108" s="246">
        <f t="shared" si="2"/>
        <v>3850</v>
      </c>
      <c r="J108" s="247">
        <f t="shared" si="3"/>
        <v>11550</v>
      </c>
    </row>
    <row r="109" spans="1:10" s="34" customFormat="1" ht="21.75" customHeight="1">
      <c r="A109" s="274" t="s">
        <v>335</v>
      </c>
      <c r="B109" s="243">
        <v>0</v>
      </c>
      <c r="C109" s="241">
        <v>35</v>
      </c>
      <c r="D109" s="244">
        <f t="shared" si="4"/>
        <v>0</v>
      </c>
      <c r="E109" s="245">
        <v>45</v>
      </c>
      <c r="F109" s="245">
        <v>0</v>
      </c>
      <c r="G109" s="242">
        <v>35</v>
      </c>
      <c r="H109" s="242">
        <v>1</v>
      </c>
      <c r="I109" s="246">
        <f t="shared" si="2"/>
        <v>1575</v>
      </c>
      <c r="J109" s="247">
        <f t="shared" si="3"/>
        <v>1575</v>
      </c>
    </row>
    <row r="110" spans="1:10" s="34" customFormat="1" ht="21.75" customHeight="1">
      <c r="A110" s="274" t="s">
        <v>197</v>
      </c>
      <c r="B110" s="243">
        <v>220</v>
      </c>
      <c r="C110" s="241">
        <v>10</v>
      </c>
      <c r="D110" s="244">
        <f t="shared" si="4"/>
        <v>2200</v>
      </c>
      <c r="E110" s="245">
        <v>45</v>
      </c>
      <c r="F110" s="245">
        <v>90</v>
      </c>
      <c r="G110" s="242">
        <v>10</v>
      </c>
      <c r="H110" s="242">
        <v>1</v>
      </c>
      <c r="I110" s="246">
        <f t="shared" si="2"/>
        <v>1350</v>
      </c>
      <c r="J110" s="247">
        <f t="shared" si="3"/>
        <v>3550</v>
      </c>
    </row>
    <row r="111" spans="1:10" s="34" customFormat="1" ht="21.75" customHeight="1">
      <c r="A111" s="274" t="s">
        <v>197</v>
      </c>
      <c r="B111" s="243">
        <v>0</v>
      </c>
      <c r="C111" s="241">
        <v>50</v>
      </c>
      <c r="D111" s="244">
        <f t="shared" si="4"/>
        <v>0</v>
      </c>
      <c r="E111" s="245">
        <v>45</v>
      </c>
      <c r="F111" s="245">
        <v>0</v>
      </c>
      <c r="G111" s="242">
        <v>50</v>
      </c>
      <c r="H111" s="242">
        <v>1</v>
      </c>
      <c r="I111" s="246">
        <f t="shared" si="2"/>
        <v>2250</v>
      </c>
      <c r="J111" s="247">
        <f t="shared" si="3"/>
        <v>2250</v>
      </c>
    </row>
    <row r="112" spans="1:10" s="34" customFormat="1" ht="21.75" customHeight="1">
      <c r="A112" s="274" t="s">
        <v>245</v>
      </c>
      <c r="B112" s="243">
        <v>220</v>
      </c>
      <c r="C112" s="241">
        <v>6</v>
      </c>
      <c r="D112" s="244">
        <f t="shared" si="4"/>
        <v>1320</v>
      </c>
      <c r="E112" s="245">
        <v>45</v>
      </c>
      <c r="F112" s="245">
        <v>90</v>
      </c>
      <c r="G112" s="242">
        <v>6</v>
      </c>
      <c r="H112" s="242">
        <v>1.5</v>
      </c>
      <c r="I112" s="246">
        <f t="shared" si="2"/>
        <v>1215</v>
      </c>
      <c r="J112" s="247">
        <f t="shared" si="3"/>
        <v>2535</v>
      </c>
    </row>
    <row r="113" spans="1:10" s="34" customFormat="1" ht="21.75" customHeight="1">
      <c r="A113" s="274" t="s">
        <v>253</v>
      </c>
      <c r="B113" s="243">
        <v>0</v>
      </c>
      <c r="C113" s="241">
        <v>6</v>
      </c>
      <c r="D113" s="244">
        <f t="shared" si="4"/>
        <v>0</v>
      </c>
      <c r="E113" s="245">
        <v>45</v>
      </c>
      <c r="F113" s="245">
        <v>0</v>
      </c>
      <c r="G113" s="242">
        <v>6</v>
      </c>
      <c r="H113" s="242">
        <v>1.5</v>
      </c>
      <c r="I113" s="246">
        <f t="shared" si="2"/>
        <v>405</v>
      </c>
      <c r="J113" s="247">
        <f t="shared" si="3"/>
        <v>405</v>
      </c>
    </row>
    <row r="114" spans="1:10" s="34" customFormat="1" ht="21.75" customHeight="1">
      <c r="A114" s="274" t="s">
        <v>246</v>
      </c>
      <c r="B114" s="243">
        <v>220</v>
      </c>
      <c r="C114" s="241">
        <v>6</v>
      </c>
      <c r="D114" s="244">
        <f>B114*C114</f>
        <v>1320</v>
      </c>
      <c r="E114" s="245">
        <v>20</v>
      </c>
      <c r="F114" s="245">
        <v>90</v>
      </c>
      <c r="G114" s="242">
        <v>6</v>
      </c>
      <c r="H114" s="242">
        <v>1.5</v>
      </c>
      <c r="I114" s="246">
        <f t="shared" si="2"/>
        <v>990</v>
      </c>
      <c r="J114" s="247">
        <f t="shared" si="3"/>
        <v>2310</v>
      </c>
    </row>
    <row r="115" spans="1:10" s="34" customFormat="1" ht="21.75" customHeight="1">
      <c r="A115" s="274" t="s">
        <v>254</v>
      </c>
      <c r="B115" s="243">
        <v>0</v>
      </c>
      <c r="C115" s="241">
        <v>6</v>
      </c>
      <c r="D115" s="244">
        <f>B115*C115</f>
        <v>0</v>
      </c>
      <c r="E115" s="245">
        <v>45</v>
      </c>
      <c r="F115" s="245">
        <v>0</v>
      </c>
      <c r="G115" s="242">
        <v>6</v>
      </c>
      <c r="H115" s="242">
        <v>1.5</v>
      </c>
      <c r="I115" s="246">
        <f t="shared" si="2"/>
        <v>405</v>
      </c>
      <c r="J115" s="247">
        <f t="shared" si="3"/>
        <v>405</v>
      </c>
    </row>
    <row r="116" spans="1:10" s="34" customFormat="1" ht="21.75" customHeight="1">
      <c r="A116" s="274" t="s">
        <v>247</v>
      </c>
      <c r="B116" s="243">
        <v>220</v>
      </c>
      <c r="C116" s="241">
        <v>6</v>
      </c>
      <c r="D116" s="244">
        <f t="shared" si="4"/>
        <v>1320</v>
      </c>
      <c r="E116" s="245">
        <v>20</v>
      </c>
      <c r="F116" s="245">
        <v>90</v>
      </c>
      <c r="G116" s="242">
        <v>6</v>
      </c>
      <c r="H116" s="242">
        <v>1.5</v>
      </c>
      <c r="I116" s="246">
        <f aca="true" t="shared" si="5" ref="I116:I142">(E116+F116)*G116*H116</f>
        <v>990</v>
      </c>
      <c r="J116" s="247">
        <f aca="true" t="shared" si="6" ref="J116:J142">D116+I116</f>
        <v>2310</v>
      </c>
    </row>
    <row r="117" spans="1:10" s="34" customFormat="1" ht="21.75" customHeight="1">
      <c r="A117" s="274" t="s">
        <v>255</v>
      </c>
      <c r="B117" s="243">
        <v>0</v>
      </c>
      <c r="C117" s="241">
        <v>6</v>
      </c>
      <c r="D117" s="244">
        <f t="shared" si="4"/>
        <v>0</v>
      </c>
      <c r="E117" s="245">
        <v>45</v>
      </c>
      <c r="F117" s="245">
        <v>0</v>
      </c>
      <c r="G117" s="242">
        <v>6</v>
      </c>
      <c r="H117" s="242">
        <v>1.5</v>
      </c>
      <c r="I117" s="246">
        <f t="shared" si="5"/>
        <v>405</v>
      </c>
      <c r="J117" s="247">
        <f t="shared" si="6"/>
        <v>405</v>
      </c>
    </row>
    <row r="118" spans="1:10" s="34" customFormat="1" ht="21.75" customHeight="1">
      <c r="A118" s="274" t="s">
        <v>248</v>
      </c>
      <c r="B118" s="243">
        <v>220</v>
      </c>
      <c r="C118" s="241">
        <v>6</v>
      </c>
      <c r="D118" s="244">
        <f>B118*C118</f>
        <v>1320</v>
      </c>
      <c r="E118" s="245">
        <v>20</v>
      </c>
      <c r="F118" s="245">
        <v>90</v>
      </c>
      <c r="G118" s="242">
        <v>6</v>
      </c>
      <c r="H118" s="242">
        <v>1.5</v>
      </c>
      <c r="I118" s="246">
        <f>(E118+F118)*G118*H118</f>
        <v>990</v>
      </c>
      <c r="J118" s="247">
        <f>D118+I118</f>
        <v>2310</v>
      </c>
    </row>
    <row r="119" spans="1:10" s="34" customFormat="1" ht="21.75" customHeight="1">
      <c r="A119" s="274" t="s">
        <v>256</v>
      </c>
      <c r="B119" s="243">
        <v>0</v>
      </c>
      <c r="C119" s="241">
        <v>6</v>
      </c>
      <c r="D119" s="244">
        <f>B119*C119</f>
        <v>0</v>
      </c>
      <c r="E119" s="245">
        <v>45</v>
      </c>
      <c r="F119" s="245">
        <v>0</v>
      </c>
      <c r="G119" s="242">
        <v>6</v>
      </c>
      <c r="H119" s="242">
        <v>1.5</v>
      </c>
      <c r="I119" s="246">
        <f>(E119+F119)*G119*H119</f>
        <v>405</v>
      </c>
      <c r="J119" s="247">
        <f>D119+I119</f>
        <v>405</v>
      </c>
    </row>
    <row r="120" spans="1:10" s="34" customFormat="1" ht="21.75" customHeight="1">
      <c r="A120" s="274" t="s">
        <v>249</v>
      </c>
      <c r="B120" s="243">
        <v>220</v>
      </c>
      <c r="C120" s="241">
        <v>6</v>
      </c>
      <c r="D120" s="244">
        <f t="shared" si="4"/>
        <v>1320</v>
      </c>
      <c r="E120" s="245">
        <v>20</v>
      </c>
      <c r="F120" s="245">
        <v>90</v>
      </c>
      <c r="G120" s="242">
        <v>6</v>
      </c>
      <c r="H120" s="242">
        <v>1.5</v>
      </c>
      <c r="I120" s="246">
        <f t="shared" si="5"/>
        <v>990</v>
      </c>
      <c r="J120" s="247">
        <f t="shared" si="6"/>
        <v>2310</v>
      </c>
    </row>
    <row r="121" spans="1:10" s="34" customFormat="1" ht="21.75" customHeight="1">
      <c r="A121" s="274" t="s">
        <v>257</v>
      </c>
      <c r="B121" s="243">
        <v>0</v>
      </c>
      <c r="C121" s="241">
        <v>6</v>
      </c>
      <c r="D121" s="244">
        <f t="shared" si="4"/>
        <v>0</v>
      </c>
      <c r="E121" s="245">
        <v>45</v>
      </c>
      <c r="F121" s="245">
        <v>0</v>
      </c>
      <c r="G121" s="242">
        <v>6</v>
      </c>
      <c r="H121" s="242">
        <v>1.5</v>
      </c>
      <c r="I121" s="246">
        <f t="shared" si="5"/>
        <v>405</v>
      </c>
      <c r="J121" s="247">
        <f t="shared" si="6"/>
        <v>405</v>
      </c>
    </row>
    <row r="122" spans="1:10" s="34" customFormat="1" ht="21.75" customHeight="1">
      <c r="A122" s="274" t="s">
        <v>250</v>
      </c>
      <c r="B122" s="243">
        <v>220</v>
      </c>
      <c r="C122" s="241">
        <v>6</v>
      </c>
      <c r="D122" s="244">
        <f>B122*C122</f>
        <v>1320</v>
      </c>
      <c r="E122" s="245">
        <v>20</v>
      </c>
      <c r="F122" s="245">
        <v>90</v>
      </c>
      <c r="G122" s="242">
        <v>6</v>
      </c>
      <c r="H122" s="242">
        <v>1.5</v>
      </c>
      <c r="I122" s="246">
        <f>(E122+F122)*G122*H122</f>
        <v>990</v>
      </c>
      <c r="J122" s="247">
        <f>D122+I122</f>
        <v>2310</v>
      </c>
    </row>
    <row r="123" spans="1:10" s="34" customFormat="1" ht="21.75" customHeight="1">
      <c r="A123" s="274" t="s">
        <v>258</v>
      </c>
      <c r="B123" s="243">
        <v>0</v>
      </c>
      <c r="C123" s="241">
        <v>6</v>
      </c>
      <c r="D123" s="244">
        <f>B123*C123</f>
        <v>0</v>
      </c>
      <c r="E123" s="245">
        <v>45</v>
      </c>
      <c r="F123" s="245">
        <v>0</v>
      </c>
      <c r="G123" s="242">
        <v>6</v>
      </c>
      <c r="H123" s="242">
        <v>1.5</v>
      </c>
      <c r="I123" s="246">
        <f>(E123+F123)*G123*H123</f>
        <v>405</v>
      </c>
      <c r="J123" s="247">
        <f>D123+I123</f>
        <v>405</v>
      </c>
    </row>
    <row r="124" spans="1:10" s="34" customFormat="1" ht="21.75" customHeight="1">
      <c r="A124" s="274" t="s">
        <v>251</v>
      </c>
      <c r="B124" s="243">
        <v>220</v>
      </c>
      <c r="C124" s="241">
        <v>6</v>
      </c>
      <c r="D124" s="244">
        <f t="shared" si="4"/>
        <v>1320</v>
      </c>
      <c r="E124" s="245">
        <v>20</v>
      </c>
      <c r="F124" s="245">
        <v>90</v>
      </c>
      <c r="G124" s="242">
        <v>6</v>
      </c>
      <c r="H124" s="242">
        <v>1.5</v>
      </c>
      <c r="I124" s="246">
        <f t="shared" si="5"/>
        <v>990</v>
      </c>
      <c r="J124" s="247">
        <f t="shared" si="6"/>
        <v>2310</v>
      </c>
    </row>
    <row r="125" spans="1:10" s="34" customFormat="1" ht="21.75" customHeight="1">
      <c r="A125" s="274" t="s">
        <v>259</v>
      </c>
      <c r="B125" s="243">
        <v>0</v>
      </c>
      <c r="C125" s="241">
        <v>6</v>
      </c>
      <c r="D125" s="244">
        <f t="shared" si="4"/>
        <v>0</v>
      </c>
      <c r="E125" s="245">
        <v>45</v>
      </c>
      <c r="F125" s="245">
        <v>0</v>
      </c>
      <c r="G125" s="242">
        <v>6</v>
      </c>
      <c r="H125" s="242">
        <v>1.5</v>
      </c>
      <c r="I125" s="246">
        <f t="shared" si="5"/>
        <v>405</v>
      </c>
      <c r="J125" s="247">
        <f t="shared" si="6"/>
        <v>405</v>
      </c>
    </row>
    <row r="126" spans="1:10" s="34" customFormat="1" ht="21.75" customHeight="1">
      <c r="A126" s="274" t="s">
        <v>252</v>
      </c>
      <c r="B126" s="243">
        <v>220</v>
      </c>
      <c r="C126" s="241">
        <v>6</v>
      </c>
      <c r="D126" s="244">
        <f>B126*C126</f>
        <v>1320</v>
      </c>
      <c r="E126" s="245">
        <v>20</v>
      </c>
      <c r="F126" s="245">
        <v>90</v>
      </c>
      <c r="G126" s="242">
        <v>6</v>
      </c>
      <c r="H126" s="242">
        <v>1.5</v>
      </c>
      <c r="I126" s="246">
        <f>(E126+F126)*G126*H126</f>
        <v>990</v>
      </c>
      <c r="J126" s="247">
        <f>D126+I126</f>
        <v>2310</v>
      </c>
    </row>
    <row r="127" spans="1:10" s="34" customFormat="1" ht="21.75" customHeight="1">
      <c r="A127" s="274" t="s">
        <v>260</v>
      </c>
      <c r="B127" s="243">
        <v>0</v>
      </c>
      <c r="C127" s="241">
        <v>6</v>
      </c>
      <c r="D127" s="244">
        <f>B127*C127</f>
        <v>0</v>
      </c>
      <c r="E127" s="245">
        <v>45</v>
      </c>
      <c r="F127" s="245">
        <v>0</v>
      </c>
      <c r="G127" s="242">
        <v>6</v>
      </c>
      <c r="H127" s="242">
        <v>1.5</v>
      </c>
      <c r="I127" s="246">
        <f>(E127+F127)*G127*H127</f>
        <v>405</v>
      </c>
      <c r="J127" s="247">
        <f>D127+I127</f>
        <v>405</v>
      </c>
    </row>
    <row r="128" spans="1:10" s="34" customFormat="1" ht="21.75" customHeight="1">
      <c r="A128" s="274" t="s">
        <v>199</v>
      </c>
      <c r="B128" s="243">
        <v>220</v>
      </c>
      <c r="C128" s="241">
        <v>6</v>
      </c>
      <c r="D128" s="244">
        <f t="shared" si="4"/>
        <v>1320</v>
      </c>
      <c r="E128" s="245">
        <v>20</v>
      </c>
      <c r="F128" s="245">
        <v>90</v>
      </c>
      <c r="G128" s="242">
        <v>6</v>
      </c>
      <c r="H128" s="242">
        <v>2</v>
      </c>
      <c r="I128" s="246">
        <f t="shared" si="5"/>
        <v>1320</v>
      </c>
      <c r="J128" s="247">
        <f t="shared" si="6"/>
        <v>2640</v>
      </c>
    </row>
    <row r="129" spans="1:10" s="34" customFormat="1" ht="21.75" customHeight="1">
      <c r="A129" s="274" t="s">
        <v>214</v>
      </c>
      <c r="B129" s="243">
        <v>0</v>
      </c>
      <c r="C129" s="241">
        <v>6</v>
      </c>
      <c r="D129" s="244">
        <f t="shared" si="4"/>
        <v>0</v>
      </c>
      <c r="E129" s="245">
        <v>45</v>
      </c>
      <c r="F129" s="245">
        <v>0</v>
      </c>
      <c r="G129" s="242">
        <v>6</v>
      </c>
      <c r="H129" s="242">
        <v>1.5</v>
      </c>
      <c r="I129" s="246">
        <f t="shared" si="5"/>
        <v>405</v>
      </c>
      <c r="J129" s="247">
        <f t="shared" si="6"/>
        <v>405</v>
      </c>
    </row>
    <row r="130" spans="1:10" s="34" customFormat="1" ht="21.75" customHeight="1">
      <c r="A130" s="274" t="s">
        <v>200</v>
      </c>
      <c r="B130" s="243">
        <v>220</v>
      </c>
      <c r="C130" s="241">
        <v>6</v>
      </c>
      <c r="D130" s="244">
        <f t="shared" si="4"/>
        <v>1320</v>
      </c>
      <c r="E130" s="245">
        <v>20</v>
      </c>
      <c r="F130" s="245">
        <v>90</v>
      </c>
      <c r="G130" s="242">
        <v>6</v>
      </c>
      <c r="H130" s="242">
        <v>2</v>
      </c>
      <c r="I130" s="246">
        <f t="shared" si="5"/>
        <v>1320</v>
      </c>
      <c r="J130" s="247">
        <f t="shared" si="6"/>
        <v>2640</v>
      </c>
    </row>
    <row r="131" spans="1:10" s="34" customFormat="1" ht="21.75" customHeight="1">
      <c r="A131" s="274" t="s">
        <v>215</v>
      </c>
      <c r="B131" s="243">
        <v>0</v>
      </c>
      <c r="C131" s="241">
        <v>6</v>
      </c>
      <c r="D131" s="244">
        <f t="shared" si="4"/>
        <v>0</v>
      </c>
      <c r="E131" s="245">
        <v>45</v>
      </c>
      <c r="F131" s="245">
        <v>0</v>
      </c>
      <c r="G131" s="242">
        <v>6</v>
      </c>
      <c r="H131" s="242">
        <v>1.5</v>
      </c>
      <c r="I131" s="246">
        <f t="shared" si="5"/>
        <v>405</v>
      </c>
      <c r="J131" s="247">
        <f t="shared" si="6"/>
        <v>405</v>
      </c>
    </row>
    <row r="132" spans="1:10" s="34" customFormat="1" ht="21.75" customHeight="1">
      <c r="A132" s="274" t="s">
        <v>201</v>
      </c>
      <c r="B132" s="243">
        <v>220</v>
      </c>
      <c r="C132" s="241">
        <v>6</v>
      </c>
      <c r="D132" s="244">
        <f t="shared" si="4"/>
        <v>1320</v>
      </c>
      <c r="E132" s="245">
        <v>20</v>
      </c>
      <c r="F132" s="245">
        <v>90</v>
      </c>
      <c r="G132" s="242">
        <v>6</v>
      </c>
      <c r="H132" s="242">
        <v>2</v>
      </c>
      <c r="I132" s="246">
        <f t="shared" si="5"/>
        <v>1320</v>
      </c>
      <c r="J132" s="247">
        <f t="shared" si="6"/>
        <v>2640</v>
      </c>
    </row>
    <row r="133" spans="1:10" s="34" customFormat="1" ht="21.75" customHeight="1">
      <c r="A133" s="274" t="s">
        <v>216</v>
      </c>
      <c r="B133" s="243">
        <v>0</v>
      </c>
      <c r="C133" s="241">
        <v>6</v>
      </c>
      <c r="D133" s="244">
        <f t="shared" si="4"/>
        <v>0</v>
      </c>
      <c r="E133" s="245">
        <v>45</v>
      </c>
      <c r="F133" s="245">
        <v>0</v>
      </c>
      <c r="G133" s="242">
        <v>6</v>
      </c>
      <c r="H133" s="242">
        <v>1.5</v>
      </c>
      <c r="I133" s="246">
        <f t="shared" si="5"/>
        <v>405</v>
      </c>
      <c r="J133" s="247">
        <f t="shared" si="6"/>
        <v>405</v>
      </c>
    </row>
    <row r="134" spans="1:10" s="34" customFormat="1" ht="21.75" customHeight="1">
      <c r="A134" s="274" t="s">
        <v>308</v>
      </c>
      <c r="B134" s="243">
        <v>220</v>
      </c>
      <c r="C134" s="241">
        <v>30</v>
      </c>
      <c r="D134" s="244">
        <f t="shared" si="4"/>
        <v>6600</v>
      </c>
      <c r="E134" s="245">
        <v>20</v>
      </c>
      <c r="F134" s="245">
        <v>90</v>
      </c>
      <c r="G134" s="242">
        <v>30</v>
      </c>
      <c r="H134" s="242">
        <v>3</v>
      </c>
      <c r="I134" s="246">
        <f t="shared" si="5"/>
        <v>9900</v>
      </c>
      <c r="J134" s="247">
        <f t="shared" si="6"/>
        <v>16500</v>
      </c>
    </row>
    <row r="135" spans="1:10" s="34" customFormat="1" ht="21.75" customHeight="1">
      <c r="A135" s="274" t="s">
        <v>307</v>
      </c>
      <c r="B135" s="243">
        <v>0</v>
      </c>
      <c r="C135" s="241">
        <v>35</v>
      </c>
      <c r="D135" s="244">
        <f t="shared" si="4"/>
        <v>0</v>
      </c>
      <c r="E135" s="245">
        <v>45</v>
      </c>
      <c r="F135" s="245">
        <v>0</v>
      </c>
      <c r="G135" s="242">
        <v>35</v>
      </c>
      <c r="H135" s="242">
        <v>2</v>
      </c>
      <c r="I135" s="246">
        <f t="shared" si="5"/>
        <v>3150</v>
      </c>
      <c r="J135" s="247">
        <f t="shared" si="6"/>
        <v>3150</v>
      </c>
    </row>
    <row r="136" spans="1:10" s="34" customFormat="1" ht="21.75" customHeight="1">
      <c r="A136" s="274" t="s">
        <v>203</v>
      </c>
      <c r="B136" s="243">
        <v>220</v>
      </c>
      <c r="C136" s="241">
        <v>30</v>
      </c>
      <c r="D136" s="244">
        <f t="shared" si="4"/>
        <v>6600</v>
      </c>
      <c r="E136" s="245">
        <v>20</v>
      </c>
      <c r="F136" s="245">
        <v>90</v>
      </c>
      <c r="G136" s="242">
        <v>30</v>
      </c>
      <c r="H136" s="242">
        <v>2</v>
      </c>
      <c r="I136" s="246">
        <f t="shared" si="5"/>
        <v>6600</v>
      </c>
      <c r="J136" s="247">
        <f t="shared" si="6"/>
        <v>13200</v>
      </c>
    </row>
    <row r="137" spans="1:10" s="34" customFormat="1" ht="27.75" customHeight="1">
      <c r="A137" s="274" t="s">
        <v>319</v>
      </c>
      <c r="B137" s="243">
        <v>0</v>
      </c>
      <c r="C137" s="241">
        <v>30</v>
      </c>
      <c r="D137" s="244">
        <f t="shared" si="4"/>
        <v>0</v>
      </c>
      <c r="E137" s="245">
        <v>45</v>
      </c>
      <c r="F137" s="245">
        <v>0</v>
      </c>
      <c r="G137" s="242">
        <v>30</v>
      </c>
      <c r="H137" s="242">
        <v>1.5</v>
      </c>
      <c r="I137" s="246">
        <f t="shared" si="5"/>
        <v>2025</v>
      </c>
      <c r="J137" s="247">
        <f t="shared" si="6"/>
        <v>2025</v>
      </c>
    </row>
    <row r="138" spans="1:10" s="34" customFormat="1" ht="21.75" customHeight="1">
      <c r="A138" s="274" t="s">
        <v>204</v>
      </c>
      <c r="B138" s="243">
        <v>110</v>
      </c>
      <c r="C138" s="241">
        <v>360</v>
      </c>
      <c r="D138" s="244">
        <f t="shared" si="4"/>
        <v>39600</v>
      </c>
      <c r="E138" s="245">
        <v>15</v>
      </c>
      <c r="F138" s="245">
        <v>52.5</v>
      </c>
      <c r="G138" s="242">
        <v>360</v>
      </c>
      <c r="H138" s="242">
        <v>1</v>
      </c>
      <c r="I138" s="246">
        <f t="shared" si="5"/>
        <v>24300</v>
      </c>
      <c r="J138" s="247">
        <f t="shared" si="6"/>
        <v>63900</v>
      </c>
    </row>
    <row r="139" spans="1:10" s="34" customFormat="1" ht="21.75" customHeight="1">
      <c r="A139" s="274" t="s">
        <v>217</v>
      </c>
      <c r="B139" s="243">
        <v>0</v>
      </c>
      <c r="C139" s="241">
        <v>360</v>
      </c>
      <c r="D139" s="244">
        <f t="shared" si="4"/>
        <v>0</v>
      </c>
      <c r="E139" s="245">
        <v>22.5</v>
      </c>
      <c r="F139" s="245">
        <v>0</v>
      </c>
      <c r="G139" s="242">
        <v>360</v>
      </c>
      <c r="H139" s="242">
        <v>3</v>
      </c>
      <c r="I139" s="246">
        <f t="shared" si="5"/>
        <v>24300</v>
      </c>
      <c r="J139" s="247">
        <f t="shared" si="6"/>
        <v>24300</v>
      </c>
    </row>
    <row r="140" spans="1:10" s="34" customFormat="1" ht="21.75" customHeight="1">
      <c r="A140" s="278" t="s">
        <v>279</v>
      </c>
      <c r="B140" s="243">
        <v>220</v>
      </c>
      <c r="C140" s="241">
        <v>30</v>
      </c>
      <c r="D140" s="244">
        <f>B140*C140</f>
        <v>6600</v>
      </c>
      <c r="E140" s="245">
        <v>20</v>
      </c>
      <c r="F140" s="245">
        <v>90</v>
      </c>
      <c r="G140" s="242">
        <v>30</v>
      </c>
      <c r="H140" s="242">
        <v>2</v>
      </c>
      <c r="I140" s="246">
        <f>(E140+F140)*G140*H140</f>
        <v>6600</v>
      </c>
      <c r="J140" s="247">
        <f>D140+I140</f>
        <v>13200</v>
      </c>
    </row>
    <row r="141" spans="1:10" s="34" customFormat="1" ht="21.75" customHeight="1">
      <c r="A141" s="278" t="s">
        <v>280</v>
      </c>
      <c r="B141" s="243">
        <v>0</v>
      </c>
      <c r="C141" s="241">
        <v>35</v>
      </c>
      <c r="D141" s="244">
        <f>B141*C141</f>
        <v>0</v>
      </c>
      <c r="E141" s="245">
        <v>45</v>
      </c>
      <c r="F141" s="245">
        <v>0</v>
      </c>
      <c r="G141" s="242">
        <v>35</v>
      </c>
      <c r="H141" s="242">
        <v>1</v>
      </c>
      <c r="I141" s="246">
        <f>(E141+F141)*G141*H141</f>
        <v>1575</v>
      </c>
      <c r="J141" s="247">
        <f>D141+I141</f>
        <v>1575</v>
      </c>
    </row>
    <row r="142" spans="1:10" s="34" customFormat="1" ht="21.75" customHeight="1">
      <c r="A142" s="212"/>
      <c r="B142" s="243"/>
      <c r="C142" s="241"/>
      <c r="D142" s="244">
        <f t="shared" si="4"/>
        <v>0</v>
      </c>
      <c r="E142" s="245"/>
      <c r="F142" s="245"/>
      <c r="G142" s="242"/>
      <c r="H142" s="242"/>
      <c r="I142" s="246">
        <f t="shared" si="5"/>
        <v>0</v>
      </c>
      <c r="J142" s="247">
        <f t="shared" si="6"/>
        <v>0</v>
      </c>
    </row>
    <row r="143" spans="1:10" s="80" customFormat="1" ht="24" customHeight="1">
      <c r="A143" s="213"/>
      <c r="B143" s="214"/>
      <c r="C143" s="213"/>
      <c r="D143" s="248">
        <f>SUM(D93:D142)</f>
        <v>128040</v>
      </c>
      <c r="E143" s="214"/>
      <c r="F143" s="215"/>
      <c r="G143" s="214"/>
      <c r="H143" s="214"/>
      <c r="I143" s="248">
        <f>SUM(I93:I142)</f>
        <v>199005</v>
      </c>
      <c r="J143" s="248">
        <f>SUM(J93:J142)</f>
        <v>327045</v>
      </c>
    </row>
    <row r="144" spans="1:12" s="65" customFormat="1" ht="15" customHeight="1">
      <c r="A144" s="434"/>
      <c r="B144" s="369"/>
      <c r="C144" s="369"/>
      <c r="D144" s="369"/>
      <c r="E144" s="369"/>
      <c r="F144" s="369"/>
      <c r="G144" s="369"/>
      <c r="H144" s="369"/>
      <c r="I144" s="369"/>
      <c r="J144" s="67"/>
      <c r="K144" s="67"/>
      <c r="L144" s="64"/>
    </row>
    <row r="145" spans="1:12" s="65" customFormat="1" ht="24.75" customHeight="1">
      <c r="A145" s="485" t="s">
        <v>54</v>
      </c>
      <c r="B145" s="486"/>
      <c r="C145" s="486"/>
      <c r="D145" s="486"/>
      <c r="E145" s="486"/>
      <c r="F145" s="486"/>
      <c r="G145" s="486"/>
      <c r="H145" s="486"/>
      <c r="I145" s="486"/>
      <c r="J145" s="486"/>
      <c r="K145" s="486"/>
      <c r="L145" s="487"/>
    </row>
    <row r="146" spans="6:11" s="80" customFormat="1" ht="16.5" thickBot="1">
      <c r="F146" s="89"/>
      <c r="G146" s="114"/>
      <c r="H146" s="115"/>
      <c r="I146" s="115"/>
      <c r="J146" s="115"/>
      <c r="K146" s="115"/>
    </row>
    <row r="147" spans="1:11" s="34" customFormat="1" ht="15.75" thickBot="1">
      <c r="A147" s="116" t="s">
        <v>68</v>
      </c>
      <c r="B147" s="117"/>
      <c r="C147" s="117"/>
      <c r="D147" s="117"/>
      <c r="E147" s="118"/>
      <c r="F147" s="33"/>
      <c r="G147" s="122" t="s">
        <v>112</v>
      </c>
      <c r="H147" s="123"/>
      <c r="I147" s="123"/>
      <c r="J147" s="123"/>
      <c r="K147" s="124"/>
    </row>
    <row r="148" spans="1:11" s="34" customFormat="1" ht="48" customHeight="1">
      <c r="A148" s="519" t="s">
        <v>151</v>
      </c>
      <c r="B148" s="520"/>
      <c r="C148" s="520"/>
      <c r="D148" s="520"/>
      <c r="E148" s="521"/>
      <c r="G148" s="517" t="s">
        <v>128</v>
      </c>
      <c r="H148" s="515" t="s">
        <v>127</v>
      </c>
      <c r="I148" s="453" t="s">
        <v>69</v>
      </c>
      <c r="J148" s="453" t="s">
        <v>129</v>
      </c>
      <c r="K148" s="511" t="s">
        <v>10</v>
      </c>
    </row>
    <row r="149" spans="1:11" s="34" customFormat="1" ht="50.25" customHeight="1">
      <c r="A149" s="524" t="s">
        <v>12</v>
      </c>
      <c r="B149" s="525"/>
      <c r="C149" s="174" t="s">
        <v>11</v>
      </c>
      <c r="D149" s="174" t="s">
        <v>13</v>
      </c>
      <c r="E149" s="175" t="s">
        <v>10</v>
      </c>
      <c r="F149" s="33"/>
      <c r="G149" s="518"/>
      <c r="H149" s="516"/>
      <c r="I149" s="454"/>
      <c r="J149" s="454"/>
      <c r="K149" s="512"/>
    </row>
    <row r="150" spans="1:11" s="34" customFormat="1" ht="67.5" customHeight="1">
      <c r="A150" s="392" t="s">
        <v>333</v>
      </c>
      <c r="B150" s="393"/>
      <c r="C150" s="169">
        <v>1</v>
      </c>
      <c r="D150" s="249">
        <v>12000</v>
      </c>
      <c r="E150" s="250">
        <f>C150*D150</f>
        <v>12000</v>
      </c>
      <c r="F150" s="216"/>
      <c r="G150" s="276" t="s">
        <v>220</v>
      </c>
      <c r="H150" s="260">
        <v>25</v>
      </c>
      <c r="I150" s="169">
        <v>36</v>
      </c>
      <c r="J150" s="249">
        <v>55</v>
      </c>
      <c r="K150" s="250">
        <f>I150*J150*H150</f>
        <v>49500</v>
      </c>
    </row>
    <row r="151" spans="1:11" s="34" customFormat="1" ht="26.25" customHeight="1">
      <c r="A151" s="392" t="s">
        <v>218</v>
      </c>
      <c r="B151" s="393"/>
      <c r="C151" s="169">
        <v>1</v>
      </c>
      <c r="D151" s="249">
        <v>3500</v>
      </c>
      <c r="E151" s="250">
        <f>C151*D151</f>
        <v>3500</v>
      </c>
      <c r="F151" s="216" t="s">
        <v>339</v>
      </c>
      <c r="G151" s="272"/>
      <c r="H151" s="260"/>
      <c r="I151" s="169"/>
      <c r="J151" s="249"/>
      <c r="K151" s="250">
        <f>I151*J151*H151</f>
        <v>0</v>
      </c>
    </row>
    <row r="152" spans="1:11" s="34" customFormat="1" ht="25.5" customHeight="1">
      <c r="A152" s="392" t="s">
        <v>219</v>
      </c>
      <c r="B152" s="393"/>
      <c r="C152" s="169">
        <v>1</v>
      </c>
      <c r="D152" s="249">
        <v>1000</v>
      </c>
      <c r="E152" s="250">
        <f>C152*D152</f>
        <v>1000</v>
      </c>
      <c r="F152" s="216" t="s">
        <v>339</v>
      </c>
      <c r="G152" s="275"/>
      <c r="H152" s="260"/>
      <c r="I152" s="169"/>
      <c r="J152" s="249"/>
      <c r="K152" s="250">
        <f>I152*J152*H152</f>
        <v>0</v>
      </c>
    </row>
    <row r="153" spans="1:11" s="34" customFormat="1" ht="25.5" customHeight="1">
      <c r="A153" s="392" t="s">
        <v>334</v>
      </c>
      <c r="B153" s="480"/>
      <c r="C153" s="169">
        <v>1</v>
      </c>
      <c r="D153" s="249">
        <v>4000</v>
      </c>
      <c r="E153" s="250">
        <f>C153*D153</f>
        <v>4000</v>
      </c>
      <c r="F153" s="216"/>
      <c r="G153" s="275"/>
      <c r="H153" s="260"/>
      <c r="I153" s="169"/>
      <c r="J153" s="249"/>
      <c r="K153" s="250">
        <f>I153*J153*H153</f>
        <v>0</v>
      </c>
    </row>
    <row r="154" spans="1:11" s="34" customFormat="1" ht="25.5" customHeight="1" thickBot="1">
      <c r="A154" s="404"/>
      <c r="B154" s="405"/>
      <c r="C154" s="169"/>
      <c r="D154" s="249"/>
      <c r="E154" s="250">
        <f>C154*D154</f>
        <v>0</v>
      </c>
      <c r="F154" s="216"/>
      <c r="G154" s="217"/>
      <c r="H154" s="261"/>
      <c r="I154" s="169"/>
      <c r="J154" s="249"/>
      <c r="K154" s="250">
        <f>I154*J154*H154</f>
        <v>0</v>
      </c>
    </row>
    <row r="155" spans="1:11" s="34" customFormat="1" ht="30.75" customHeight="1" thickBot="1">
      <c r="A155" s="288" t="s">
        <v>70</v>
      </c>
      <c r="B155" s="266"/>
      <c r="C155" s="266"/>
      <c r="D155" s="267"/>
      <c r="E155" s="251">
        <f>SUM(E150:E154)</f>
        <v>20500</v>
      </c>
      <c r="F155" s="219"/>
      <c r="G155" s="513" t="s">
        <v>71</v>
      </c>
      <c r="H155" s="514"/>
      <c r="I155" s="220"/>
      <c r="J155" s="220"/>
      <c r="K155" s="251">
        <f>SUM(K150:K154)</f>
        <v>49500</v>
      </c>
    </row>
    <row r="156" spans="1:7" s="92" customFormat="1" ht="15.75" thickBot="1">
      <c r="A156" s="481"/>
      <c r="B156" s="482"/>
      <c r="C156" s="319"/>
      <c r="D156" s="319"/>
      <c r="E156" s="319"/>
      <c r="F156" s="126"/>
      <c r="G156" s="121"/>
    </row>
    <row r="157" spans="1:11" s="92" customFormat="1" ht="24.75" customHeight="1" thickBot="1">
      <c r="A157" s="122" t="s">
        <v>72</v>
      </c>
      <c r="B157" s="123"/>
      <c r="C157" s="123"/>
      <c r="D157" s="123"/>
      <c r="E157" s="124"/>
      <c r="F157" s="126"/>
      <c r="G157" s="122" t="s">
        <v>74</v>
      </c>
      <c r="H157" s="123"/>
      <c r="I157" s="123"/>
      <c r="J157" s="123"/>
      <c r="K157" s="124"/>
    </row>
    <row r="158" spans="1:11" s="92" customFormat="1" ht="32.25" customHeight="1">
      <c r="A158" s="472" t="s">
        <v>113</v>
      </c>
      <c r="B158" s="473"/>
      <c r="C158" s="167" t="s">
        <v>20</v>
      </c>
      <c r="D158" s="167" t="s">
        <v>73</v>
      </c>
      <c r="E158" s="168" t="s">
        <v>10</v>
      </c>
      <c r="F158" s="149"/>
      <c r="G158" s="474" t="s">
        <v>75</v>
      </c>
      <c r="H158" s="475"/>
      <c r="I158" s="167" t="s">
        <v>11</v>
      </c>
      <c r="J158" s="167" t="s">
        <v>13</v>
      </c>
      <c r="K158" s="168" t="s">
        <v>10</v>
      </c>
    </row>
    <row r="159" spans="1:11" s="92" customFormat="1" ht="26.25" customHeight="1">
      <c r="A159" s="289" t="s">
        <v>221</v>
      </c>
      <c r="B159" s="284"/>
      <c r="C159" s="169">
        <v>12</v>
      </c>
      <c r="D159" s="249">
        <v>400</v>
      </c>
      <c r="E159" s="252">
        <f>C159*D159</f>
        <v>4800</v>
      </c>
      <c r="F159" s="218"/>
      <c r="G159" s="458" t="s">
        <v>204</v>
      </c>
      <c r="H159" s="459"/>
      <c r="I159" s="169">
        <v>1000</v>
      </c>
      <c r="J159" s="249">
        <v>10</v>
      </c>
      <c r="K159" s="253">
        <f>I159*J159</f>
        <v>10000</v>
      </c>
    </row>
    <row r="160" spans="1:11" s="92" customFormat="1" ht="30" customHeight="1" thickBot="1">
      <c r="A160" s="317"/>
      <c r="B160" s="318"/>
      <c r="C160" s="291"/>
      <c r="D160" s="292"/>
      <c r="E160" s="293">
        <f>C160*D160</f>
        <v>0</v>
      </c>
      <c r="F160" s="218"/>
      <c r="G160" s="458"/>
      <c r="H160" s="459"/>
      <c r="I160" s="169"/>
      <c r="J160" s="249"/>
      <c r="K160" s="253">
        <f aca="true" t="shared" si="7" ref="K160:K168">I160*J160</f>
        <v>0</v>
      </c>
    </row>
    <row r="161" spans="1:11" s="92" customFormat="1" ht="25.5" customHeight="1" thickBot="1">
      <c r="A161" s="122" t="s">
        <v>70</v>
      </c>
      <c r="B161" s="123"/>
      <c r="C161" s="123"/>
      <c r="D161" s="294"/>
      <c r="E161" s="233">
        <f>SUM(E159:E160)</f>
        <v>4800</v>
      </c>
      <c r="F161" s="150"/>
      <c r="G161" s="404"/>
      <c r="H161" s="405"/>
      <c r="I161" s="169"/>
      <c r="J161" s="249"/>
      <c r="K161" s="253">
        <f t="shared" si="7"/>
        <v>0</v>
      </c>
    </row>
    <row r="162" spans="1:11" s="92" customFormat="1" ht="19.5" customHeight="1" thickBot="1">
      <c r="A162" s="290"/>
      <c r="B162" s="126"/>
      <c r="C162" s="126"/>
      <c r="D162" s="126"/>
      <c r="E162" s="126"/>
      <c r="F162" s="150"/>
      <c r="G162" s="457"/>
      <c r="H162" s="420"/>
      <c r="I162" s="169"/>
      <c r="J162" s="249"/>
      <c r="K162" s="253">
        <f t="shared" si="7"/>
        <v>0</v>
      </c>
    </row>
    <row r="163" spans="1:11" s="92" customFormat="1" ht="28.5" customHeight="1" thickBot="1">
      <c r="A163" s="122" t="s">
        <v>76</v>
      </c>
      <c r="B163" s="298"/>
      <c r="C163" s="298"/>
      <c r="D163" s="298"/>
      <c r="E163" s="306"/>
      <c r="F163" s="150"/>
      <c r="G163" s="404"/>
      <c r="H163" s="405"/>
      <c r="I163" s="169"/>
      <c r="J163" s="249"/>
      <c r="K163" s="253">
        <f t="shared" si="7"/>
        <v>0</v>
      </c>
    </row>
    <row r="164" spans="1:11" s="92" customFormat="1" ht="25.5" customHeight="1">
      <c r="A164" s="400" t="s">
        <v>114</v>
      </c>
      <c r="B164" s="421" t="s">
        <v>21</v>
      </c>
      <c r="C164" s="421" t="s">
        <v>20</v>
      </c>
      <c r="D164" s="421" t="s">
        <v>22</v>
      </c>
      <c r="E164" s="398" t="s">
        <v>10</v>
      </c>
      <c r="F164" s="150"/>
      <c r="G164" s="404"/>
      <c r="H164" s="405"/>
      <c r="I164" s="169"/>
      <c r="J164" s="249"/>
      <c r="K164" s="253">
        <f t="shared" si="7"/>
        <v>0</v>
      </c>
    </row>
    <row r="165" spans="1:11" s="92" customFormat="1" ht="30" customHeight="1">
      <c r="A165" s="401"/>
      <c r="B165" s="422"/>
      <c r="C165" s="422"/>
      <c r="D165" s="422"/>
      <c r="E165" s="399"/>
      <c r="F165" s="150"/>
      <c r="G165" s="404"/>
      <c r="H165" s="405"/>
      <c r="I165" s="169"/>
      <c r="J165" s="249"/>
      <c r="K165" s="253">
        <f t="shared" si="7"/>
        <v>0</v>
      </c>
    </row>
    <row r="166" spans="1:11" s="92" customFormat="1" ht="30" customHeight="1">
      <c r="A166" s="276" t="s">
        <v>298</v>
      </c>
      <c r="B166" s="169">
        <v>8</v>
      </c>
      <c r="C166" s="169">
        <v>1</v>
      </c>
      <c r="D166" s="231">
        <v>475</v>
      </c>
      <c r="E166" s="256">
        <f>B166*C166*D166</f>
        <v>3800</v>
      </c>
      <c r="F166" s="150"/>
      <c r="G166" s="419"/>
      <c r="H166" s="420"/>
      <c r="I166" s="169"/>
      <c r="J166" s="249"/>
      <c r="K166" s="253">
        <f t="shared" si="7"/>
        <v>0</v>
      </c>
    </row>
    <row r="167" spans="1:11" s="92" customFormat="1" ht="25.5" customHeight="1">
      <c r="A167" s="272" t="s">
        <v>261</v>
      </c>
      <c r="B167" s="169">
        <v>4</v>
      </c>
      <c r="C167" s="169">
        <v>3</v>
      </c>
      <c r="D167" s="231">
        <v>475</v>
      </c>
      <c r="E167" s="256">
        <f>B167*C167*D167</f>
        <v>5700</v>
      </c>
      <c r="F167" s="150"/>
      <c r="G167" s="419"/>
      <c r="H167" s="420"/>
      <c r="I167" s="169"/>
      <c r="J167" s="249"/>
      <c r="K167" s="253">
        <f t="shared" si="7"/>
        <v>0</v>
      </c>
    </row>
    <row r="168" spans="1:11" s="92" customFormat="1" ht="29.25" customHeight="1">
      <c r="A168" s="272" t="s">
        <v>262</v>
      </c>
      <c r="B168" s="169">
        <v>4</v>
      </c>
      <c r="C168" s="169">
        <v>3</v>
      </c>
      <c r="D168" s="231">
        <v>475</v>
      </c>
      <c r="E168" s="256">
        <f>B168*C168*D168</f>
        <v>5700</v>
      </c>
      <c r="F168" s="150"/>
      <c r="G168" s="419"/>
      <c r="H168" s="420"/>
      <c r="I168" s="169"/>
      <c r="J168" s="249"/>
      <c r="K168" s="253">
        <f t="shared" si="7"/>
        <v>0</v>
      </c>
    </row>
    <row r="169" spans="1:11" s="92" customFormat="1" ht="25.5" customHeight="1" thickBot="1">
      <c r="A169" s="272" t="s">
        <v>263</v>
      </c>
      <c r="B169" s="169">
        <v>4</v>
      </c>
      <c r="C169" s="169">
        <v>2</v>
      </c>
      <c r="D169" s="231">
        <v>475</v>
      </c>
      <c r="E169" s="256">
        <f>B169*C169*D169</f>
        <v>3800</v>
      </c>
      <c r="F169" s="76"/>
      <c r="G169" s="221" t="s">
        <v>70</v>
      </c>
      <c r="H169" s="222"/>
      <c r="I169" s="222"/>
      <c r="J169" s="254"/>
      <c r="K169" s="255">
        <f>SUM(K159:K168)</f>
        <v>10000</v>
      </c>
    </row>
    <row r="170" spans="1:7" s="92" customFormat="1" ht="26.25" customHeight="1">
      <c r="A170" s="276"/>
      <c r="B170" s="169"/>
      <c r="C170" s="169"/>
      <c r="D170" s="231"/>
      <c r="E170" s="256">
        <f>B170*C170*D170</f>
        <v>0</v>
      </c>
      <c r="F170" s="76"/>
      <c r="G170" s="121"/>
    </row>
    <row r="171" spans="1:6" s="92" customFormat="1" ht="26.25" customHeight="1" thickBot="1">
      <c r="A171" s="272"/>
      <c r="B171" s="169"/>
      <c r="C171" s="169"/>
      <c r="D171" s="231"/>
      <c r="E171" s="256">
        <f>B171*C171*D171</f>
        <v>0</v>
      </c>
      <c r="F171" s="76"/>
    </row>
    <row r="172" spans="1:11" s="92" customFormat="1" ht="28.5" customHeight="1" thickBot="1">
      <c r="A172" s="272"/>
      <c r="B172" s="169"/>
      <c r="C172" s="169"/>
      <c r="D172" s="231"/>
      <c r="E172" s="256">
        <f>B172*C172*D172</f>
        <v>0</v>
      </c>
      <c r="F172" s="76"/>
      <c r="G172" s="116" t="s">
        <v>115</v>
      </c>
      <c r="H172" s="117"/>
      <c r="I172" s="117"/>
      <c r="J172" s="117"/>
      <c r="K172" s="118"/>
    </row>
    <row r="173" spans="1:11" s="92" customFormat="1" ht="26.25" customHeight="1" thickBot="1">
      <c r="A173" s="272"/>
      <c r="B173" s="169"/>
      <c r="C173" s="169"/>
      <c r="D173" s="231"/>
      <c r="E173" s="256">
        <f>B173*C173*D173</f>
        <v>0</v>
      </c>
      <c r="F173" s="76"/>
      <c r="G173" s="423" t="s">
        <v>116</v>
      </c>
      <c r="H173" s="424"/>
      <c r="I173" s="424"/>
      <c r="J173" s="424"/>
      <c r="K173" s="425"/>
    </row>
    <row r="174" spans="1:11" s="92" customFormat="1" ht="32.25" customHeight="1">
      <c r="A174" s="272"/>
      <c r="B174" s="169"/>
      <c r="C174" s="169"/>
      <c r="D174" s="231"/>
      <c r="E174" s="256">
        <f>B174*C174*D174</f>
        <v>0</v>
      </c>
      <c r="F174" s="76"/>
      <c r="G174" s="476" t="s">
        <v>42</v>
      </c>
      <c r="H174" s="477"/>
      <c r="I174" s="96" t="s">
        <v>40</v>
      </c>
      <c r="J174" s="96" t="s">
        <v>20</v>
      </c>
      <c r="K174" s="280" t="s">
        <v>41</v>
      </c>
    </row>
    <row r="175" spans="1:12" s="92" customFormat="1" ht="32.25" customHeight="1">
      <c r="A175" s="276"/>
      <c r="B175" s="169"/>
      <c r="C175" s="169"/>
      <c r="D175" s="231"/>
      <c r="E175" s="256">
        <f>B175*C175*D175</f>
        <v>0</v>
      </c>
      <c r="F175" s="76"/>
      <c r="G175" s="458" t="s">
        <v>222</v>
      </c>
      <c r="H175" s="478"/>
      <c r="I175" s="169">
        <v>2000</v>
      </c>
      <c r="J175" s="249">
        <v>1</v>
      </c>
      <c r="K175" s="257">
        <f aca="true" t="shared" si="8" ref="K175:K186">(J175*I175)</f>
        <v>2000</v>
      </c>
      <c r="L175" s="92" t="s">
        <v>339</v>
      </c>
    </row>
    <row r="176" spans="1:11" s="92" customFormat="1" ht="26.25" customHeight="1">
      <c r="A176" s="272"/>
      <c r="B176" s="169"/>
      <c r="C176" s="169"/>
      <c r="D176" s="231"/>
      <c r="E176" s="256">
        <f>B176*C176*D176</f>
        <v>0</v>
      </c>
      <c r="F176" s="76"/>
      <c r="G176" s="458" t="s">
        <v>323</v>
      </c>
      <c r="H176" s="478"/>
      <c r="I176" s="169">
        <v>400</v>
      </c>
      <c r="J176" s="249">
        <v>15</v>
      </c>
      <c r="K176" s="257">
        <f t="shared" si="8"/>
        <v>6000</v>
      </c>
    </row>
    <row r="177" spans="1:11" s="92" customFormat="1" ht="38.25" customHeight="1">
      <c r="A177" s="272"/>
      <c r="B177" s="169"/>
      <c r="C177" s="169"/>
      <c r="D177" s="231"/>
      <c r="E177" s="256">
        <f>B177*C177*D177</f>
        <v>0</v>
      </c>
      <c r="F177" s="76"/>
      <c r="G177" s="458" t="s">
        <v>223</v>
      </c>
      <c r="H177" s="478"/>
      <c r="I177" s="169">
        <v>500</v>
      </c>
      <c r="J177" s="249">
        <v>10</v>
      </c>
      <c r="K177" s="257">
        <f t="shared" si="8"/>
        <v>5000</v>
      </c>
    </row>
    <row r="178" spans="1:12" s="92" customFormat="1" ht="24.75" customHeight="1" thickBot="1">
      <c r="A178" s="272"/>
      <c r="B178" s="169"/>
      <c r="C178" s="169"/>
      <c r="D178" s="231"/>
      <c r="E178" s="256">
        <f>B178*C178*D178</f>
        <v>0</v>
      </c>
      <c r="F178" s="76"/>
      <c r="G178" s="458" t="s">
        <v>224</v>
      </c>
      <c r="H178" s="479"/>
      <c r="I178" s="169">
        <v>360</v>
      </c>
      <c r="J178" s="249">
        <v>3</v>
      </c>
      <c r="K178" s="257">
        <f t="shared" si="8"/>
        <v>1080</v>
      </c>
      <c r="L178" s="92" t="s">
        <v>339</v>
      </c>
    </row>
    <row r="179" spans="1:12" s="92" customFormat="1" ht="38.25" customHeight="1" thickBot="1">
      <c r="A179" s="122" t="s">
        <v>70</v>
      </c>
      <c r="B179" s="298"/>
      <c r="C179" s="299"/>
      <c r="D179" s="300"/>
      <c r="E179" s="301">
        <f>SUM(E166:E178)</f>
        <v>19000</v>
      </c>
      <c r="F179" s="76"/>
      <c r="G179" s="458" t="s">
        <v>225</v>
      </c>
      <c r="H179" s="479"/>
      <c r="I179" s="169">
        <v>200</v>
      </c>
      <c r="J179" s="249">
        <v>11</v>
      </c>
      <c r="K179" s="257">
        <f t="shared" si="8"/>
        <v>2200</v>
      </c>
      <c r="L179" s="92" t="s">
        <v>339</v>
      </c>
    </row>
    <row r="180" spans="1:11" s="92" customFormat="1" ht="41.25" customHeight="1" thickBot="1">
      <c r="A180" s="290"/>
      <c r="B180" s="126"/>
      <c r="C180" s="296"/>
      <c r="D180" s="295"/>
      <c r="E180" s="297"/>
      <c r="F180" s="76"/>
      <c r="G180" s="458" t="s">
        <v>304</v>
      </c>
      <c r="H180" s="479"/>
      <c r="I180" s="169">
        <v>1400</v>
      </c>
      <c r="J180" s="249">
        <v>30</v>
      </c>
      <c r="K180" s="257">
        <f t="shared" si="8"/>
        <v>42000</v>
      </c>
    </row>
    <row r="181" spans="1:11" s="92" customFormat="1" ht="53.25" customHeight="1" thickBot="1">
      <c r="A181" s="536" t="s">
        <v>77</v>
      </c>
      <c r="B181" s="537"/>
      <c r="C181" s="537"/>
      <c r="D181" s="316"/>
      <c r="F181" s="76"/>
      <c r="G181" s="458" t="s">
        <v>338</v>
      </c>
      <c r="H181" s="479"/>
      <c r="I181" s="169">
        <v>255</v>
      </c>
      <c r="J181" s="249">
        <v>260</v>
      </c>
      <c r="K181" s="257">
        <f t="shared" si="8"/>
        <v>66300</v>
      </c>
    </row>
    <row r="182" spans="1:11" s="92" customFormat="1" ht="35.25" customHeight="1">
      <c r="A182" s="303" t="s">
        <v>68</v>
      </c>
      <c r="B182" s="304"/>
      <c r="C182" s="305"/>
      <c r="D182" s="234">
        <f>E155</f>
        <v>20500</v>
      </c>
      <c r="F182" s="76"/>
      <c r="G182" s="458"/>
      <c r="H182" s="479"/>
      <c r="I182" s="169"/>
      <c r="J182" s="249"/>
      <c r="K182" s="257">
        <f t="shared" si="8"/>
        <v>0</v>
      </c>
    </row>
    <row r="183" spans="1:11" s="92" customFormat="1" ht="27" customHeight="1">
      <c r="A183" s="285" t="s">
        <v>152</v>
      </c>
      <c r="B183" s="286"/>
      <c r="C183" s="287"/>
      <c r="D183" s="235">
        <f>K155</f>
        <v>49500</v>
      </c>
      <c r="F183" s="76"/>
      <c r="G183" s="458"/>
      <c r="H183" s="479"/>
      <c r="I183" s="169"/>
      <c r="J183" s="249"/>
      <c r="K183" s="257">
        <f t="shared" si="8"/>
        <v>0</v>
      </c>
    </row>
    <row r="184" spans="1:11" s="92" customFormat="1" ht="27.75" customHeight="1">
      <c r="A184" s="285" t="s">
        <v>72</v>
      </c>
      <c r="B184" s="286"/>
      <c r="C184" s="287"/>
      <c r="D184" s="235">
        <f>E161</f>
        <v>4800</v>
      </c>
      <c r="F184" s="76"/>
      <c r="G184" s="488"/>
      <c r="H184" s="479"/>
      <c r="I184" s="169"/>
      <c r="J184" s="249"/>
      <c r="K184" s="257">
        <f t="shared" si="8"/>
        <v>0</v>
      </c>
    </row>
    <row r="185" spans="1:11" s="92" customFormat="1" ht="27.75" customHeight="1">
      <c r="A185" s="285" t="s">
        <v>153</v>
      </c>
      <c r="B185" s="286"/>
      <c r="C185" s="287"/>
      <c r="D185" s="235">
        <f>K169</f>
        <v>10000</v>
      </c>
      <c r="F185" s="76"/>
      <c r="G185" s="392"/>
      <c r="H185" s="480"/>
      <c r="I185" s="169"/>
      <c r="J185" s="249"/>
      <c r="K185" s="257">
        <f t="shared" si="8"/>
        <v>0</v>
      </c>
    </row>
    <row r="186" spans="1:11" s="92" customFormat="1" ht="27.75" customHeight="1" thickBot="1">
      <c r="A186" s="285" t="s">
        <v>154</v>
      </c>
      <c r="B186" s="286"/>
      <c r="C186" s="287"/>
      <c r="D186" s="235">
        <f>E179</f>
        <v>19000</v>
      </c>
      <c r="F186" s="76"/>
      <c r="G186" s="402"/>
      <c r="H186" s="403"/>
      <c r="I186" s="281"/>
      <c r="J186" s="282"/>
      <c r="K186" s="283">
        <f t="shared" si="8"/>
        <v>0</v>
      </c>
    </row>
    <row r="187" spans="1:11" s="92" customFormat="1" ht="27.75" customHeight="1" thickBot="1">
      <c r="A187" s="310" t="s">
        <v>155</v>
      </c>
      <c r="B187" s="311"/>
      <c r="C187" s="312"/>
      <c r="D187" s="236">
        <f>K187</f>
        <v>124580</v>
      </c>
      <c r="E187" s="125"/>
      <c r="F187" s="76"/>
      <c r="G187" s="426" t="s">
        <v>0</v>
      </c>
      <c r="H187" s="427"/>
      <c r="I187" s="427"/>
      <c r="J187" s="428"/>
      <c r="K187" s="279">
        <f>SUM(K175:K186)</f>
        <v>124580</v>
      </c>
    </row>
    <row r="188" spans="1:7" s="92" customFormat="1" ht="27.75" customHeight="1" thickBot="1">
      <c r="A188" s="313" t="s">
        <v>45</v>
      </c>
      <c r="B188" s="314"/>
      <c r="C188" s="315"/>
      <c r="D188" s="302">
        <f>SUM(D181:D187)</f>
        <v>228380</v>
      </c>
      <c r="E188" s="125"/>
      <c r="F188" s="76"/>
      <c r="G188" s="121"/>
    </row>
    <row r="189" spans="1:7" s="92" customFormat="1" ht="27.75" customHeight="1">
      <c r="A189" s="320"/>
      <c r="B189" s="320"/>
      <c r="C189" s="320"/>
      <c r="D189" s="321"/>
      <c r="E189" s="125"/>
      <c r="F189" s="76"/>
      <c r="G189" s="121"/>
    </row>
    <row r="190" spans="1:7" s="32" customFormat="1" ht="24" customHeight="1">
      <c r="A190" s="77"/>
      <c r="B190" s="73"/>
      <c r="C190" s="73"/>
      <c r="D190" s="73"/>
      <c r="E190" s="73"/>
      <c r="F190" s="31"/>
      <c r="G190" s="41"/>
    </row>
    <row r="191" spans="1:12" s="32" customFormat="1" ht="24" customHeight="1">
      <c r="A191" s="485" t="s">
        <v>110</v>
      </c>
      <c r="B191" s="486"/>
      <c r="C191" s="486"/>
      <c r="D191" s="486"/>
      <c r="E191" s="486"/>
      <c r="F191" s="486"/>
      <c r="G191" s="486"/>
      <c r="H191" s="486"/>
      <c r="I191" s="486"/>
      <c r="J191" s="486"/>
      <c r="K191" s="486"/>
      <c r="L191" s="487"/>
    </row>
    <row r="192" spans="1:7" s="32" customFormat="1" ht="11.25">
      <c r="A192" s="74"/>
      <c r="B192" s="74"/>
      <c r="C192" s="74"/>
      <c r="D192" s="74"/>
      <c r="E192" s="75"/>
      <c r="F192" s="31"/>
      <c r="G192" s="41"/>
    </row>
    <row r="193" spans="1:7" s="65" customFormat="1" ht="12" thickBot="1">
      <c r="A193" s="68"/>
      <c r="B193" s="68"/>
      <c r="C193" s="68"/>
      <c r="D193" s="68"/>
      <c r="E193" s="69"/>
      <c r="F193" s="70"/>
      <c r="G193" s="66"/>
    </row>
    <row r="194" spans="1:7" s="34" customFormat="1" ht="15.75" thickBot="1">
      <c r="A194" s="127" t="s">
        <v>51</v>
      </c>
      <c r="B194" s="128"/>
      <c r="C194" s="128"/>
      <c r="D194" s="128"/>
      <c r="E194" s="129"/>
      <c r="F194" s="130"/>
      <c r="G194" s="121"/>
    </row>
    <row r="195" spans="1:7" s="34" customFormat="1" ht="33" customHeight="1">
      <c r="A195" s="416" t="s">
        <v>120</v>
      </c>
      <c r="B195" s="417"/>
      <c r="C195" s="417"/>
      <c r="D195" s="417"/>
      <c r="E195" s="417"/>
      <c r="F195" s="418"/>
      <c r="G195" s="120"/>
    </row>
    <row r="196" spans="1:7" s="34" customFormat="1" ht="66" customHeight="1">
      <c r="A196" s="413" t="s">
        <v>158</v>
      </c>
      <c r="B196" s="414"/>
      <c r="C196" s="414"/>
      <c r="D196" s="414"/>
      <c r="E196" s="414"/>
      <c r="F196" s="415"/>
      <c r="G196" s="120"/>
    </row>
    <row r="197" spans="1:7" s="34" customFormat="1" ht="94.5" customHeight="1">
      <c r="A197" s="540" t="s">
        <v>121</v>
      </c>
      <c r="B197" s="541"/>
      <c r="C197" s="541"/>
      <c r="D197" s="541"/>
      <c r="E197" s="541"/>
      <c r="F197" s="542"/>
      <c r="G197" s="120"/>
    </row>
    <row r="198" spans="1:7" s="34" customFormat="1" ht="51">
      <c r="A198" s="538" t="s">
        <v>14</v>
      </c>
      <c r="B198" s="539"/>
      <c r="C198" s="176" t="s">
        <v>18</v>
      </c>
      <c r="D198" s="176" t="s">
        <v>11</v>
      </c>
      <c r="E198" s="177" t="s">
        <v>19</v>
      </c>
      <c r="F198" s="178" t="s">
        <v>10</v>
      </c>
      <c r="G198" s="120"/>
    </row>
    <row r="199" spans="1:7" s="34" customFormat="1" ht="18.75" customHeight="1">
      <c r="A199" s="531" t="s">
        <v>226</v>
      </c>
      <c r="B199" s="532"/>
      <c r="C199" s="277">
        <v>2200</v>
      </c>
      <c r="D199" s="237">
        <v>1</v>
      </c>
      <c r="E199" s="231">
        <v>2200</v>
      </c>
      <c r="F199" s="232">
        <f aca="true" t="shared" si="9" ref="F199:F205">D199*E199</f>
        <v>2200</v>
      </c>
      <c r="G199" s="120"/>
    </row>
    <row r="200" spans="1:7" s="34" customFormat="1" ht="21" customHeight="1">
      <c r="A200" s="531" t="s">
        <v>227</v>
      </c>
      <c r="B200" s="532"/>
      <c r="C200" s="277">
        <v>2000</v>
      </c>
      <c r="D200" s="237">
        <v>4</v>
      </c>
      <c r="E200" s="231">
        <v>600</v>
      </c>
      <c r="F200" s="232">
        <f t="shared" si="9"/>
        <v>2400</v>
      </c>
      <c r="G200" s="120"/>
    </row>
    <row r="201" spans="1:7" s="34" customFormat="1" ht="21" customHeight="1">
      <c r="A201" s="531" t="s">
        <v>228</v>
      </c>
      <c r="B201" s="532"/>
      <c r="C201" s="277">
        <v>1000</v>
      </c>
      <c r="D201" s="237">
        <v>2</v>
      </c>
      <c r="E201" s="231">
        <v>300</v>
      </c>
      <c r="F201" s="232">
        <f t="shared" si="9"/>
        <v>600</v>
      </c>
      <c r="G201" s="120"/>
    </row>
    <row r="202" spans="1:7" s="34" customFormat="1" ht="18" customHeight="1">
      <c r="A202" s="359" t="s">
        <v>229</v>
      </c>
      <c r="B202" s="360"/>
      <c r="C202" s="277">
        <v>2100</v>
      </c>
      <c r="D202" s="237">
        <v>1</v>
      </c>
      <c r="E202" s="231">
        <v>700</v>
      </c>
      <c r="F202" s="232">
        <f t="shared" si="9"/>
        <v>700</v>
      </c>
      <c r="G202" s="120"/>
    </row>
    <row r="203" spans="1:7" s="34" customFormat="1" ht="21" customHeight="1">
      <c r="A203" s="359" t="s">
        <v>230</v>
      </c>
      <c r="B203" s="360"/>
      <c r="C203" s="277">
        <v>2100</v>
      </c>
      <c r="D203" s="237">
        <v>1</v>
      </c>
      <c r="E203" s="231">
        <v>700</v>
      </c>
      <c r="F203" s="232">
        <f t="shared" si="9"/>
        <v>700</v>
      </c>
      <c r="G203" s="120"/>
    </row>
    <row r="204" spans="1:7" s="34" customFormat="1" ht="21" customHeight="1">
      <c r="A204" s="359"/>
      <c r="B204" s="360"/>
      <c r="C204" s="104"/>
      <c r="D204" s="237"/>
      <c r="E204" s="231"/>
      <c r="F204" s="232">
        <f t="shared" si="9"/>
        <v>0</v>
      </c>
      <c r="G204" s="120"/>
    </row>
    <row r="205" spans="1:7" s="34" customFormat="1" ht="21.75" customHeight="1" thickBot="1">
      <c r="A205" s="359"/>
      <c r="B205" s="360"/>
      <c r="C205" s="104"/>
      <c r="D205" s="237"/>
      <c r="E205" s="231"/>
      <c r="F205" s="232">
        <f t="shared" si="9"/>
        <v>0</v>
      </c>
      <c r="G205" s="120"/>
    </row>
    <row r="206" spans="1:7" s="34" customFormat="1" ht="23.25" customHeight="1" thickBot="1">
      <c r="A206" s="116" t="s">
        <v>86</v>
      </c>
      <c r="B206" s="117"/>
      <c r="C206" s="117"/>
      <c r="D206" s="117"/>
      <c r="E206" s="268"/>
      <c r="F206" s="233">
        <f>SUM(F199:F205)</f>
        <v>6600</v>
      </c>
      <c r="G206" s="120"/>
    </row>
    <row r="207" s="34" customFormat="1" ht="15" thickBot="1">
      <c r="G207" s="120"/>
    </row>
    <row r="208" spans="1:12" s="34" customFormat="1" ht="15.75" thickBot="1">
      <c r="A208" s="410" t="s">
        <v>87</v>
      </c>
      <c r="B208" s="411"/>
      <c r="C208" s="411"/>
      <c r="D208" s="411"/>
      <c r="E208" s="412"/>
      <c r="F208" s="78"/>
      <c r="G208" s="533" t="s">
        <v>81</v>
      </c>
      <c r="H208" s="534"/>
      <c r="I208" s="534"/>
      <c r="J208" s="534"/>
      <c r="K208" s="534"/>
      <c r="L208" s="535"/>
    </row>
    <row r="209" spans="1:13" s="34" customFormat="1" ht="51">
      <c r="A209" s="173" t="s">
        <v>80</v>
      </c>
      <c r="B209" s="174" t="s">
        <v>11</v>
      </c>
      <c r="C209" s="174" t="s">
        <v>79</v>
      </c>
      <c r="D209" s="175" t="s">
        <v>20</v>
      </c>
      <c r="E209" s="175" t="s">
        <v>15</v>
      </c>
      <c r="G209" s="483" t="s">
        <v>82</v>
      </c>
      <c r="H209" s="484"/>
      <c r="I209" s="170" t="s">
        <v>11</v>
      </c>
      <c r="J209" s="170" t="s">
        <v>79</v>
      </c>
      <c r="K209" s="170" t="s">
        <v>20</v>
      </c>
      <c r="L209" s="171" t="s">
        <v>83</v>
      </c>
      <c r="M209" s="155"/>
    </row>
    <row r="210" spans="1:12" s="34" customFormat="1" ht="27" customHeight="1">
      <c r="A210" s="322" t="s">
        <v>309</v>
      </c>
      <c r="B210" s="237">
        <v>1</v>
      </c>
      <c r="C210" s="231">
        <v>400</v>
      </c>
      <c r="D210" s="262">
        <v>1</v>
      </c>
      <c r="E210" s="232">
        <f>B210*C210*D210</f>
        <v>400</v>
      </c>
      <c r="G210" s="392" t="s">
        <v>195</v>
      </c>
      <c r="H210" s="393"/>
      <c r="I210" s="237">
        <v>4</v>
      </c>
      <c r="J210" s="231">
        <v>900</v>
      </c>
      <c r="K210" s="237">
        <v>1</v>
      </c>
      <c r="L210" s="232">
        <f>I210*J210*K210</f>
        <v>3600</v>
      </c>
    </row>
    <row r="211" spans="1:12" s="34" customFormat="1" ht="25.5" customHeight="1">
      <c r="A211" s="322" t="s">
        <v>195</v>
      </c>
      <c r="B211" s="237">
        <v>1</v>
      </c>
      <c r="C211" s="231">
        <v>600</v>
      </c>
      <c r="D211" s="262">
        <v>1</v>
      </c>
      <c r="E211" s="232">
        <f aca="true" t="shared" si="10" ref="E211:E220">B211*C211*D211</f>
        <v>600</v>
      </c>
      <c r="G211" s="408" t="s">
        <v>231</v>
      </c>
      <c r="H211" s="409"/>
      <c r="I211" s="237">
        <v>1</v>
      </c>
      <c r="J211" s="231">
        <v>900</v>
      </c>
      <c r="K211" s="237">
        <v>3</v>
      </c>
      <c r="L211" s="232">
        <f>I211*J211*K211</f>
        <v>2700</v>
      </c>
    </row>
    <row r="212" spans="1:12" s="34" customFormat="1" ht="21.75" customHeight="1">
      <c r="A212" s="322" t="s">
        <v>197</v>
      </c>
      <c r="B212" s="237">
        <v>1</v>
      </c>
      <c r="C212" s="231">
        <v>400</v>
      </c>
      <c r="D212" s="262">
        <v>1</v>
      </c>
      <c r="E212" s="232">
        <f t="shared" si="10"/>
        <v>400</v>
      </c>
      <c r="G212" s="408" t="s">
        <v>232</v>
      </c>
      <c r="H212" s="409"/>
      <c r="I212" s="237">
        <v>1</v>
      </c>
      <c r="J212" s="231">
        <v>900</v>
      </c>
      <c r="K212" s="237">
        <v>3</v>
      </c>
      <c r="L212" s="232">
        <f>I212*J212*K212</f>
        <v>2700</v>
      </c>
    </row>
    <row r="213" spans="1:12" s="34" customFormat="1" ht="21.75" customHeight="1">
      <c r="A213" s="322" t="s">
        <v>299</v>
      </c>
      <c r="B213" s="237">
        <v>3</v>
      </c>
      <c r="C213" s="231">
        <v>400</v>
      </c>
      <c r="D213" s="262">
        <v>2</v>
      </c>
      <c r="E213" s="232">
        <f t="shared" si="10"/>
        <v>2400</v>
      </c>
      <c r="G213" s="406" t="s">
        <v>233</v>
      </c>
      <c r="H213" s="407"/>
      <c r="I213" s="237">
        <v>1</v>
      </c>
      <c r="J213" s="231">
        <v>900</v>
      </c>
      <c r="K213" s="237">
        <v>2</v>
      </c>
      <c r="L213" s="232">
        <f>I213*J213*K213</f>
        <v>1800</v>
      </c>
    </row>
    <row r="214" spans="1:12" s="34" customFormat="1" ht="21.75" customHeight="1">
      <c r="A214" s="322" t="s">
        <v>203</v>
      </c>
      <c r="B214" s="237">
        <v>10</v>
      </c>
      <c r="C214" s="231">
        <v>250</v>
      </c>
      <c r="D214" s="262">
        <v>1</v>
      </c>
      <c r="E214" s="232">
        <f t="shared" si="10"/>
        <v>2500</v>
      </c>
      <c r="G214" s="408"/>
      <c r="H214" s="409"/>
      <c r="I214" s="237"/>
      <c r="J214" s="231"/>
      <c r="K214" s="237"/>
      <c r="L214" s="232"/>
    </row>
    <row r="215" spans="1:12" s="34" customFormat="1" ht="21.75" customHeight="1">
      <c r="A215" s="102" t="s">
        <v>204</v>
      </c>
      <c r="B215" s="237">
        <v>30</v>
      </c>
      <c r="C215" s="231">
        <v>100</v>
      </c>
      <c r="D215" s="262">
        <v>3</v>
      </c>
      <c r="E215" s="232">
        <f t="shared" si="10"/>
        <v>9000</v>
      </c>
      <c r="G215" s="408"/>
      <c r="H215" s="409"/>
      <c r="I215" s="237"/>
      <c r="J215" s="231"/>
      <c r="K215" s="237"/>
      <c r="L215" s="232"/>
    </row>
    <row r="216" spans="1:12" s="34" customFormat="1" ht="21.75" customHeight="1">
      <c r="A216" s="322" t="s">
        <v>231</v>
      </c>
      <c r="B216" s="237">
        <v>1</v>
      </c>
      <c r="C216" s="231">
        <v>400</v>
      </c>
      <c r="D216" s="262">
        <v>3</v>
      </c>
      <c r="E216" s="232">
        <f t="shared" si="10"/>
        <v>1200</v>
      </c>
      <c r="G216" s="406"/>
      <c r="H216" s="407"/>
      <c r="I216" s="237"/>
      <c r="J216" s="231"/>
      <c r="K216" s="237"/>
      <c r="L216" s="232"/>
    </row>
    <row r="217" spans="1:12" s="34" customFormat="1" ht="21.75" customHeight="1">
      <c r="A217" s="322" t="s">
        <v>232</v>
      </c>
      <c r="B217" s="237">
        <v>1</v>
      </c>
      <c r="C217" s="231">
        <v>400</v>
      </c>
      <c r="D217" s="262">
        <v>3</v>
      </c>
      <c r="E217" s="232">
        <f t="shared" si="10"/>
        <v>1200</v>
      </c>
      <c r="G217" s="392"/>
      <c r="H217" s="393"/>
      <c r="I217" s="237"/>
      <c r="J217" s="231"/>
      <c r="K217" s="237"/>
      <c r="L217" s="232"/>
    </row>
    <row r="218" spans="1:12" s="34" customFormat="1" ht="21.75" customHeight="1">
      <c r="A218" s="322" t="s">
        <v>233</v>
      </c>
      <c r="B218" s="237">
        <v>1</v>
      </c>
      <c r="C218" s="231">
        <v>400</v>
      </c>
      <c r="D218" s="262">
        <v>2</v>
      </c>
      <c r="E218" s="232">
        <f t="shared" si="10"/>
        <v>800</v>
      </c>
      <c r="G218" s="392"/>
      <c r="H218" s="393"/>
      <c r="I218" s="237"/>
      <c r="J218" s="231"/>
      <c r="K218" s="237"/>
      <c r="L218" s="232"/>
    </row>
    <row r="219" spans="1:12" s="34" customFormat="1" ht="21.75" customHeight="1">
      <c r="A219" s="102" t="s">
        <v>279</v>
      </c>
      <c r="B219" s="237">
        <v>1</v>
      </c>
      <c r="C219" s="231">
        <v>400</v>
      </c>
      <c r="D219" s="262">
        <v>1</v>
      </c>
      <c r="E219" s="232">
        <f t="shared" si="10"/>
        <v>400</v>
      </c>
      <c r="G219" s="406"/>
      <c r="H219" s="407"/>
      <c r="I219" s="237"/>
      <c r="J219" s="231"/>
      <c r="K219" s="237"/>
      <c r="L219" s="232"/>
    </row>
    <row r="220" spans="1:12" s="34" customFormat="1" ht="22.5" customHeight="1">
      <c r="A220" s="322" t="s">
        <v>320</v>
      </c>
      <c r="B220" s="237">
        <v>1</v>
      </c>
      <c r="C220" s="231">
        <v>450</v>
      </c>
      <c r="D220" s="262">
        <v>2</v>
      </c>
      <c r="E220" s="232">
        <f t="shared" si="10"/>
        <v>900</v>
      </c>
      <c r="G220" s="392"/>
      <c r="H220" s="393"/>
      <c r="I220" s="237"/>
      <c r="J220" s="231"/>
      <c r="K220" s="237"/>
      <c r="L220" s="232"/>
    </row>
    <row r="221" spans="1:12" s="34" customFormat="1" ht="22.5" customHeight="1">
      <c r="A221" s="322" t="s">
        <v>321</v>
      </c>
      <c r="B221" s="237">
        <v>1</v>
      </c>
      <c r="C221" s="231">
        <v>450</v>
      </c>
      <c r="D221" s="262">
        <v>2</v>
      </c>
      <c r="E221" s="232">
        <f>B221*C221*D221</f>
        <v>900</v>
      </c>
      <c r="G221" s="406"/>
      <c r="H221" s="407"/>
      <c r="I221" s="237"/>
      <c r="J221" s="231"/>
      <c r="K221" s="237"/>
      <c r="L221" s="232"/>
    </row>
    <row r="222" spans="1:12" s="34" customFormat="1" ht="22.5" customHeight="1">
      <c r="A222" s="272"/>
      <c r="B222" s="237"/>
      <c r="C222" s="231"/>
      <c r="D222" s="262"/>
      <c r="E222" s="232">
        <f>B222*C222*D222</f>
        <v>0</v>
      </c>
      <c r="G222" s="392"/>
      <c r="H222" s="393"/>
      <c r="I222" s="237"/>
      <c r="J222" s="231"/>
      <c r="K222" s="237"/>
      <c r="L222" s="232"/>
    </row>
    <row r="223" spans="1:12" s="34" customFormat="1" ht="24" customHeight="1" thickBot="1">
      <c r="A223" s="119"/>
      <c r="B223" s="237"/>
      <c r="C223" s="231"/>
      <c r="D223" s="262"/>
      <c r="E223" s="232">
        <f>B223*C223*D223</f>
        <v>0</v>
      </c>
      <c r="G223" s="392"/>
      <c r="H223" s="393"/>
      <c r="I223" s="237"/>
      <c r="J223" s="231"/>
      <c r="K223" s="237"/>
      <c r="L223" s="232"/>
    </row>
    <row r="224" spans="1:12" s="34" customFormat="1" ht="22.5" customHeight="1" thickBot="1">
      <c r="A224" s="116" t="s">
        <v>70</v>
      </c>
      <c r="B224" s="269"/>
      <c r="C224" s="269"/>
      <c r="D224" s="270"/>
      <c r="E224" s="233">
        <f>SUM(E210:E223)</f>
        <v>20700</v>
      </c>
      <c r="G224" s="157" t="s">
        <v>0</v>
      </c>
      <c r="H224" s="156"/>
      <c r="I224" s="156"/>
      <c r="J224" s="156"/>
      <c r="K224" s="156"/>
      <c r="L224" s="258">
        <f>SUM(L210:L223)</f>
        <v>10800</v>
      </c>
    </row>
    <row r="225" s="34" customFormat="1" ht="15" thickBot="1">
      <c r="G225" s="120"/>
    </row>
    <row r="226" spans="1:7" s="34" customFormat="1" ht="15.75" customHeight="1" thickBot="1">
      <c r="A226" s="116" t="s">
        <v>84</v>
      </c>
      <c r="B226" s="117"/>
      <c r="C226" s="117"/>
      <c r="D226" s="117"/>
      <c r="E226" s="118"/>
      <c r="G226" s="78"/>
    </row>
    <row r="227" spans="1:5" s="34" customFormat="1" ht="35.25" customHeight="1">
      <c r="A227" s="396" t="s">
        <v>85</v>
      </c>
      <c r="B227" s="397"/>
      <c r="C227" s="307" t="s">
        <v>11</v>
      </c>
      <c r="D227" s="307" t="s">
        <v>13</v>
      </c>
      <c r="E227" s="308" t="s">
        <v>15</v>
      </c>
    </row>
    <row r="228" spans="1:5" s="34" customFormat="1" ht="22.5" customHeight="1">
      <c r="A228" s="394" t="s">
        <v>234</v>
      </c>
      <c r="B228" s="395"/>
      <c r="C228" s="237">
        <v>1</v>
      </c>
      <c r="D228" s="231">
        <v>3000</v>
      </c>
      <c r="E228" s="232">
        <f>C228*D228</f>
        <v>3000</v>
      </c>
    </row>
    <row r="229" spans="1:5" s="34" customFormat="1" ht="25.5" customHeight="1" thickBot="1">
      <c r="A229" s="384"/>
      <c r="B229" s="385"/>
      <c r="C229" s="237"/>
      <c r="D229" s="231"/>
      <c r="E229" s="232">
        <f>C229*D229</f>
        <v>0</v>
      </c>
    </row>
    <row r="230" spans="1:5" s="34" customFormat="1" ht="30" customHeight="1" thickBot="1">
      <c r="A230" s="116" t="s">
        <v>86</v>
      </c>
      <c r="B230" s="269"/>
      <c r="C230" s="269"/>
      <c r="D230" s="271"/>
      <c r="E230" s="233">
        <f>SUM(E228:E229)</f>
        <v>3000</v>
      </c>
    </row>
    <row r="231" s="34" customFormat="1" ht="14.25">
      <c r="G231" s="120"/>
    </row>
    <row r="232" s="34" customFormat="1" ht="14.25">
      <c r="G232" s="120"/>
    </row>
    <row r="233" spans="1:7" s="136" customFormat="1" ht="12" customHeight="1" thickBot="1">
      <c r="A233" s="131"/>
      <c r="B233" s="132"/>
      <c r="C233" s="132"/>
      <c r="D233" s="133"/>
      <c r="E233" s="134"/>
      <c r="F233" s="133"/>
      <c r="G233" s="135"/>
    </row>
    <row r="234" spans="1:7" s="34" customFormat="1" ht="39.75" customHeight="1" thickBot="1">
      <c r="A234" s="386" t="s">
        <v>117</v>
      </c>
      <c r="B234" s="387"/>
      <c r="C234" s="387"/>
      <c r="D234" s="387"/>
      <c r="E234" s="388"/>
      <c r="F234" s="33"/>
      <c r="G234" s="120"/>
    </row>
    <row r="235" spans="1:11" s="34" customFormat="1" ht="15" thickBot="1">
      <c r="A235" s="158" t="s">
        <v>159</v>
      </c>
      <c r="B235" s="94"/>
      <c r="C235" s="94"/>
      <c r="D235" s="94"/>
      <c r="E235" s="137"/>
      <c r="G235" s="350" t="s">
        <v>52</v>
      </c>
      <c r="H235" s="351"/>
      <c r="I235" s="351"/>
      <c r="J235" s="352"/>
      <c r="K235" s="353"/>
    </row>
    <row r="236" spans="1:11" s="34" customFormat="1" ht="30.75" customHeight="1">
      <c r="A236" s="354" t="s">
        <v>12</v>
      </c>
      <c r="B236" s="355"/>
      <c r="C236" s="174" t="s">
        <v>11</v>
      </c>
      <c r="D236" s="174" t="s">
        <v>13</v>
      </c>
      <c r="E236" s="175" t="s">
        <v>15</v>
      </c>
      <c r="F236" s="138"/>
      <c r="G236" s="356" t="s">
        <v>126</v>
      </c>
      <c r="H236" s="357"/>
      <c r="I236" s="357"/>
      <c r="J236" s="358"/>
      <c r="K236" s="234">
        <f>F206</f>
        <v>6600</v>
      </c>
    </row>
    <row r="237" spans="1:11" s="34" customFormat="1" ht="23.25" customHeight="1">
      <c r="A237" s="359" t="s">
        <v>235</v>
      </c>
      <c r="B237" s="360"/>
      <c r="C237" s="237">
        <v>12</v>
      </c>
      <c r="D237" s="231">
        <v>5700</v>
      </c>
      <c r="E237" s="232">
        <f aca="true" t="shared" si="11" ref="E237:E247">C237*D237</f>
        <v>68400</v>
      </c>
      <c r="G237" s="389" t="s">
        <v>78</v>
      </c>
      <c r="H237" s="390"/>
      <c r="I237" s="390"/>
      <c r="J237" s="391"/>
      <c r="K237" s="235">
        <f>E224</f>
        <v>20700</v>
      </c>
    </row>
    <row r="238" spans="1:11" s="34" customFormat="1" ht="21" customHeight="1">
      <c r="A238" s="359" t="s">
        <v>236</v>
      </c>
      <c r="B238" s="360"/>
      <c r="C238" s="237">
        <v>1</v>
      </c>
      <c r="D238" s="231">
        <v>2050</v>
      </c>
      <c r="E238" s="232">
        <f t="shared" si="11"/>
        <v>2050</v>
      </c>
      <c r="F238" s="34" t="s">
        <v>339</v>
      </c>
      <c r="G238" s="389" t="s">
        <v>81</v>
      </c>
      <c r="H238" s="390"/>
      <c r="I238" s="390"/>
      <c r="J238" s="391"/>
      <c r="K238" s="235">
        <f>L224</f>
        <v>10800</v>
      </c>
    </row>
    <row r="239" spans="1:11" s="34" customFormat="1" ht="24.75" customHeight="1">
      <c r="A239" s="359" t="s">
        <v>237</v>
      </c>
      <c r="B239" s="360"/>
      <c r="C239" s="237">
        <v>1</v>
      </c>
      <c r="D239" s="231">
        <v>10000</v>
      </c>
      <c r="E239" s="232">
        <f t="shared" si="11"/>
        <v>10000</v>
      </c>
      <c r="G239" s="389" t="s">
        <v>88</v>
      </c>
      <c r="H239" s="390"/>
      <c r="I239" s="390"/>
      <c r="J239" s="391"/>
      <c r="K239" s="235">
        <f>E230</f>
        <v>3000</v>
      </c>
    </row>
    <row r="240" spans="1:11" s="34" customFormat="1" ht="26.25" customHeight="1" thickBot="1">
      <c r="A240" s="359" t="s">
        <v>238</v>
      </c>
      <c r="B240" s="360"/>
      <c r="C240" s="237">
        <v>1</v>
      </c>
      <c r="D240" s="231">
        <v>1600</v>
      </c>
      <c r="E240" s="232">
        <f t="shared" si="11"/>
        <v>1600</v>
      </c>
      <c r="G240" s="382" t="s">
        <v>89</v>
      </c>
      <c r="H240" s="383"/>
      <c r="I240" s="383"/>
      <c r="J240" s="383"/>
      <c r="K240" s="236">
        <f>E248</f>
        <v>106150</v>
      </c>
    </row>
    <row r="241" spans="1:11" s="34" customFormat="1" ht="25.5" customHeight="1" thickBot="1">
      <c r="A241" s="359" t="s">
        <v>239</v>
      </c>
      <c r="B241" s="360"/>
      <c r="C241" s="237">
        <v>1</v>
      </c>
      <c r="D241" s="231">
        <v>2500</v>
      </c>
      <c r="E241" s="232">
        <f t="shared" si="11"/>
        <v>2500</v>
      </c>
      <c r="G241" s="361" t="s">
        <v>52</v>
      </c>
      <c r="H241" s="362"/>
      <c r="I241" s="362"/>
      <c r="J241" s="362"/>
      <c r="K241" s="309">
        <f>SUM(K236:K240)</f>
        <v>147250</v>
      </c>
    </row>
    <row r="242" spans="1:11" s="34" customFormat="1" ht="25.5" customHeight="1">
      <c r="A242" s="359" t="s">
        <v>240</v>
      </c>
      <c r="B242" s="360"/>
      <c r="C242" s="237">
        <v>1</v>
      </c>
      <c r="D242" s="231">
        <v>11500</v>
      </c>
      <c r="E242" s="232">
        <f t="shared" si="11"/>
        <v>11500</v>
      </c>
      <c r="G242" s="186"/>
      <c r="H242" s="145"/>
      <c r="I242" s="145"/>
      <c r="J242" s="145"/>
      <c r="K242" s="187"/>
    </row>
    <row r="243" spans="1:11" s="34" customFormat="1" ht="25.5" customHeight="1">
      <c r="A243" s="359" t="s">
        <v>241</v>
      </c>
      <c r="B243" s="360"/>
      <c r="C243" s="237">
        <v>1</v>
      </c>
      <c r="D243" s="231">
        <v>1000</v>
      </c>
      <c r="E243" s="232">
        <f>C243*D243</f>
        <v>1000</v>
      </c>
      <c r="F243" s="34" t="s">
        <v>339</v>
      </c>
      <c r="G243" s="186"/>
      <c r="H243" s="145"/>
      <c r="I243" s="145"/>
      <c r="J243" s="145"/>
      <c r="K243" s="187"/>
    </row>
    <row r="244" spans="1:11" s="34" customFormat="1" ht="25.5" customHeight="1">
      <c r="A244" s="359" t="s">
        <v>242</v>
      </c>
      <c r="B244" s="360"/>
      <c r="C244" s="237">
        <v>1</v>
      </c>
      <c r="D244" s="231">
        <v>4500</v>
      </c>
      <c r="E244" s="232">
        <f>C244*D244</f>
        <v>4500</v>
      </c>
      <c r="G244" s="186"/>
      <c r="H244" s="145"/>
      <c r="I244" s="145"/>
      <c r="J244" s="145"/>
      <c r="K244" s="187"/>
    </row>
    <row r="245" spans="1:11" s="34" customFormat="1" ht="25.5" customHeight="1">
      <c r="A245" s="359" t="s">
        <v>243</v>
      </c>
      <c r="B245" s="360"/>
      <c r="C245" s="237">
        <v>1</v>
      </c>
      <c r="D245" s="231">
        <v>4000</v>
      </c>
      <c r="E245" s="232">
        <f t="shared" si="11"/>
        <v>4000</v>
      </c>
      <c r="G245" s="186"/>
      <c r="H245" s="145"/>
      <c r="I245" s="145"/>
      <c r="J245" s="145"/>
      <c r="K245" s="187"/>
    </row>
    <row r="246" spans="1:11" s="34" customFormat="1" ht="25.5" customHeight="1">
      <c r="A246" s="359" t="s">
        <v>244</v>
      </c>
      <c r="B246" s="360"/>
      <c r="C246" s="237">
        <v>24</v>
      </c>
      <c r="D246" s="231">
        <v>25</v>
      </c>
      <c r="E246" s="232">
        <f t="shared" si="11"/>
        <v>600</v>
      </c>
      <c r="G246" s="186"/>
      <c r="H246" s="145"/>
      <c r="I246" s="145"/>
      <c r="J246" s="145"/>
      <c r="K246" s="187"/>
    </row>
    <row r="247" spans="1:11" s="34" customFormat="1" ht="25.5" customHeight="1" thickBot="1">
      <c r="A247" s="359"/>
      <c r="B247" s="360"/>
      <c r="C247" s="237">
        <v>0</v>
      </c>
      <c r="D247" s="231"/>
      <c r="E247" s="232">
        <f t="shared" si="11"/>
        <v>0</v>
      </c>
      <c r="G247" s="186"/>
      <c r="H247" s="145"/>
      <c r="I247" s="145"/>
      <c r="J247" s="145"/>
      <c r="K247" s="187"/>
    </row>
    <row r="248" spans="1:11" s="34" customFormat="1" ht="27.75" customHeight="1" thickBot="1">
      <c r="A248" s="116" t="s">
        <v>0</v>
      </c>
      <c r="B248" s="269"/>
      <c r="C248" s="269"/>
      <c r="D248" s="271"/>
      <c r="E248" s="233">
        <f>SUM(E237:E247)</f>
        <v>106150</v>
      </c>
      <c r="G248" s="186"/>
      <c r="H248" s="145"/>
      <c r="I248" s="145"/>
      <c r="J248" s="145"/>
      <c r="K248" s="187"/>
    </row>
    <row r="249" spans="1:7" s="34" customFormat="1" ht="14.25">
      <c r="A249" s="94"/>
      <c r="B249" s="94"/>
      <c r="C249" s="94"/>
      <c r="D249" s="94"/>
      <c r="E249" s="94"/>
      <c r="G249" s="120"/>
    </row>
    <row r="250" s="28" customFormat="1" ht="25.5" customHeight="1">
      <c r="G250" s="40"/>
    </row>
    <row r="251" s="28" customFormat="1" ht="13.5" customHeight="1" thickBot="1">
      <c r="G251" s="40"/>
    </row>
    <row r="252" spans="1:12" s="65" customFormat="1" ht="22.5" customHeight="1" thickBot="1">
      <c r="A252" s="377" t="s">
        <v>123</v>
      </c>
      <c r="B252" s="378"/>
      <c r="C252" s="378"/>
      <c r="D252" s="378"/>
      <c r="E252" s="378"/>
      <c r="F252" s="378"/>
      <c r="G252" s="378"/>
      <c r="H252" s="378"/>
      <c r="I252" s="378"/>
      <c r="J252" s="378"/>
      <c r="K252" s="378"/>
      <c r="L252" s="379"/>
    </row>
    <row r="253" s="28" customFormat="1" ht="12" thickBot="1">
      <c r="G253" s="40"/>
    </row>
    <row r="254" spans="1:7" s="80" customFormat="1" ht="27.75" customHeight="1">
      <c r="A254" s="366" t="s">
        <v>53</v>
      </c>
      <c r="B254" s="367"/>
      <c r="C254" s="78"/>
      <c r="G254" s="79"/>
    </row>
    <row r="255" spans="1:7" s="28" customFormat="1" ht="46.5" customHeight="1">
      <c r="A255" s="181" t="s">
        <v>46</v>
      </c>
      <c r="B255" s="229">
        <f>G55</f>
        <v>534304.4597708</v>
      </c>
      <c r="G255" s="40"/>
    </row>
    <row r="256" spans="1:7" s="28" customFormat="1" ht="46.5" customHeight="1">
      <c r="A256" s="166" t="s">
        <v>47</v>
      </c>
      <c r="B256" s="230">
        <f>J143</f>
        <v>327045</v>
      </c>
      <c r="G256" s="40"/>
    </row>
    <row r="257" spans="1:7" s="28" customFormat="1" ht="46.5" customHeight="1">
      <c r="A257" s="166" t="s">
        <v>48</v>
      </c>
      <c r="B257" s="230">
        <f>D188</f>
        <v>228380</v>
      </c>
      <c r="G257" s="40"/>
    </row>
    <row r="258" spans="1:7" s="28" customFormat="1" ht="46.5" customHeight="1">
      <c r="A258" s="166" t="s">
        <v>49</v>
      </c>
      <c r="B258" s="230">
        <f>K241</f>
        <v>147250</v>
      </c>
      <c r="G258" s="40"/>
    </row>
    <row r="259" spans="1:7" s="30" customFormat="1" ht="46.5" customHeight="1" thickBot="1">
      <c r="A259" s="91" t="s">
        <v>157</v>
      </c>
      <c r="B259" s="223">
        <f>SUM(B255:B258)</f>
        <v>1236979.4597708</v>
      </c>
      <c r="G259" s="42"/>
    </row>
    <row r="260" spans="2:7" s="28" customFormat="1" ht="11.25">
      <c r="B260" s="81"/>
      <c r="G260" s="40"/>
    </row>
    <row r="261" spans="1:9" s="28" customFormat="1" ht="11.25">
      <c r="A261" s="30"/>
      <c r="B261" s="30"/>
      <c r="C261" s="30"/>
      <c r="D261" s="30"/>
      <c r="E261" s="30"/>
      <c r="F261" s="30"/>
      <c r="G261" s="42"/>
      <c r="H261" s="30"/>
      <c r="I261" s="30"/>
    </row>
    <row r="262" spans="1:7" s="28" customFormat="1" ht="12.75">
      <c r="A262" s="368"/>
      <c r="B262" s="369"/>
      <c r="C262" s="369"/>
      <c r="D262" s="369"/>
      <c r="E262" s="369"/>
      <c r="G262" s="40"/>
    </row>
    <row r="263" spans="1:7" s="28" customFormat="1" ht="12" thickBot="1">
      <c r="A263" s="63"/>
      <c r="B263" s="32"/>
      <c r="C263" s="32"/>
      <c r="G263" s="40"/>
    </row>
    <row r="264" spans="4:9" s="34" customFormat="1" ht="24.75" customHeight="1">
      <c r="D264" s="363"/>
      <c r="E264" s="364"/>
      <c r="F264" s="364"/>
      <c r="G264" s="364"/>
      <c r="H264" s="364"/>
      <c r="I264" s="365"/>
    </row>
    <row r="265" spans="4:9" s="28" customFormat="1" ht="31.5" customHeight="1" thickBot="1">
      <c r="D265" s="380" t="s">
        <v>123</v>
      </c>
      <c r="E265" s="381"/>
      <c r="F265" s="381"/>
      <c r="G265" s="381"/>
      <c r="H265" s="375">
        <f>B259</f>
        <v>1236979.4597708</v>
      </c>
      <c r="I265" s="376"/>
    </row>
    <row r="266" spans="4:9" s="32" customFormat="1" ht="12.75" customHeight="1">
      <c r="D266" s="159"/>
      <c r="E266" s="145"/>
      <c r="F266" s="145"/>
      <c r="G266" s="145"/>
      <c r="H266" s="160"/>
      <c r="I266" s="145"/>
    </row>
    <row r="267" spans="1:7" s="32" customFormat="1" ht="9.75" customHeight="1">
      <c r="A267" s="29"/>
      <c r="B267" s="76"/>
      <c r="G267" s="41"/>
    </row>
    <row r="268" spans="1:7" s="32" customFormat="1" ht="16.5" customHeight="1" thickBot="1">
      <c r="A268" s="29"/>
      <c r="B268" s="76"/>
      <c r="G268" s="41"/>
    </row>
    <row r="269" spans="1:12" s="28" customFormat="1" ht="18.75" customHeight="1" thickBot="1">
      <c r="A269" s="370" t="s">
        <v>1</v>
      </c>
      <c r="B269" s="371"/>
      <c r="C269" s="371"/>
      <c r="D269" s="371"/>
      <c r="E269" s="371"/>
      <c r="F269" s="371"/>
      <c r="G269" s="371"/>
      <c r="H269" s="371"/>
      <c r="I269" s="371"/>
      <c r="J269" s="371"/>
      <c r="K269" s="371"/>
      <c r="L269" s="372"/>
    </row>
    <row r="270" spans="1:5" ht="12.75">
      <c r="A270" s="35"/>
      <c r="B270" s="35"/>
      <c r="C270" s="35"/>
      <c r="D270" s="35"/>
      <c r="E270" s="35"/>
    </row>
    <row r="271" spans="1:5" ht="13.5" thickBot="1">
      <c r="A271" s="36"/>
      <c r="B271" s="37"/>
      <c r="C271" s="37"/>
      <c r="D271" s="38"/>
      <c r="E271" s="35"/>
    </row>
    <row r="272" spans="1:7" s="34" customFormat="1" ht="22.5" customHeight="1" thickBot="1">
      <c r="A272" s="343" t="s">
        <v>148</v>
      </c>
      <c r="B272" s="344"/>
      <c r="C272" s="344"/>
      <c r="D272" s="344"/>
      <c r="E272" s="344"/>
      <c r="F272" s="344"/>
      <c r="G272" s="345"/>
    </row>
    <row r="273" spans="1:7" s="34" customFormat="1" ht="26.25" customHeight="1">
      <c r="A273" s="373" t="s">
        <v>29</v>
      </c>
      <c r="B273" s="374"/>
      <c r="C273" s="172" t="s">
        <v>105</v>
      </c>
      <c r="D273" s="346" t="s">
        <v>33</v>
      </c>
      <c r="E273" s="347"/>
      <c r="F273" s="347"/>
      <c r="G273" s="348"/>
    </row>
    <row r="274" spans="1:7" s="34" customFormat="1" ht="125.25" customHeight="1">
      <c r="A274" s="349" t="s">
        <v>39</v>
      </c>
      <c r="B274" s="342"/>
      <c r="C274" s="224">
        <v>247390</v>
      </c>
      <c r="D274" s="337" t="s">
        <v>340</v>
      </c>
      <c r="E274" s="338"/>
      <c r="F274" s="338"/>
      <c r="G274" s="339"/>
    </row>
    <row r="275" spans="1:7" s="34" customFormat="1" ht="54.75" customHeight="1">
      <c r="A275" s="349" t="s">
        <v>31</v>
      </c>
      <c r="B275" s="342"/>
      <c r="C275" s="225"/>
      <c r="D275" s="337"/>
      <c r="E275" s="338"/>
      <c r="F275" s="338"/>
      <c r="G275" s="339"/>
    </row>
    <row r="276" spans="1:7" s="34" customFormat="1" ht="35.25" customHeight="1" thickBot="1">
      <c r="A276" s="340" t="s">
        <v>145</v>
      </c>
      <c r="B276" s="333"/>
      <c r="C276" s="226">
        <f>C274+C275</f>
        <v>247390</v>
      </c>
      <c r="D276" s="139"/>
      <c r="E276" s="335"/>
      <c r="F276" s="335"/>
      <c r="G276" s="336"/>
    </row>
    <row r="277" spans="1:7" s="34" customFormat="1" ht="15" thickBot="1">
      <c r="A277" s="94"/>
      <c r="B277" s="94"/>
      <c r="C277" s="94"/>
      <c r="G277" s="120"/>
    </row>
    <row r="278" spans="1:7" s="34" customFormat="1" ht="24.75" customHeight="1" thickBot="1">
      <c r="A278" s="343" t="s">
        <v>149</v>
      </c>
      <c r="B278" s="344"/>
      <c r="C278" s="344"/>
      <c r="D278" s="344"/>
      <c r="E278" s="344"/>
      <c r="F278" s="344"/>
      <c r="G278" s="345"/>
    </row>
    <row r="279" spans="1:7" s="34" customFormat="1" ht="15">
      <c r="A279" s="341" t="s">
        <v>32</v>
      </c>
      <c r="B279" s="342"/>
      <c r="C279" s="140" t="s">
        <v>6</v>
      </c>
      <c r="D279" s="346" t="s">
        <v>150</v>
      </c>
      <c r="E279" s="347"/>
      <c r="F279" s="347"/>
      <c r="G279" s="348"/>
    </row>
    <row r="280" spans="1:7" s="34" customFormat="1" ht="25.5" customHeight="1">
      <c r="A280" s="327"/>
      <c r="B280" s="328"/>
      <c r="C280" s="227"/>
      <c r="D280" s="337"/>
      <c r="E280" s="338"/>
      <c r="F280" s="338"/>
      <c r="G280" s="339"/>
    </row>
    <row r="281" spans="1:7" s="34" customFormat="1" ht="22.5" customHeight="1">
      <c r="A281" s="327"/>
      <c r="B281" s="328"/>
      <c r="C281" s="227"/>
      <c r="D281" s="337"/>
      <c r="E281" s="338"/>
      <c r="F281" s="338"/>
      <c r="G281" s="339"/>
    </row>
    <row r="282" spans="1:7" s="34" customFormat="1" ht="23.25" customHeight="1">
      <c r="A282" s="327"/>
      <c r="B282" s="328"/>
      <c r="C282" s="227"/>
      <c r="D282" s="337"/>
      <c r="E282" s="338"/>
      <c r="F282" s="338"/>
      <c r="G282" s="339"/>
    </row>
    <row r="283" spans="1:7" s="34" customFormat="1" ht="31.5" customHeight="1" thickBot="1">
      <c r="A283" s="332" t="s">
        <v>146</v>
      </c>
      <c r="B283" s="333"/>
      <c r="C283" s="228">
        <f>SUM(C280:C282)</f>
        <v>0</v>
      </c>
      <c r="D283" s="334"/>
      <c r="E283" s="335"/>
      <c r="F283" s="335"/>
      <c r="G283" s="336"/>
    </row>
    <row r="284" spans="1:7" s="92" customFormat="1" ht="18.75" customHeight="1" thickBot="1">
      <c r="A284" s="151"/>
      <c r="B284" s="152"/>
      <c r="C284" s="76"/>
      <c r="D284" s="161"/>
      <c r="E284" s="161"/>
      <c r="F284" s="161"/>
      <c r="G284" s="161"/>
    </row>
    <row r="285" spans="1:10" s="92" customFormat="1" ht="31.5" customHeight="1" thickBot="1">
      <c r="A285" s="151"/>
      <c r="B285" s="152"/>
      <c r="C285" s="76"/>
      <c r="D285" s="329" t="s">
        <v>145</v>
      </c>
      <c r="E285" s="330"/>
      <c r="F285" s="330"/>
      <c r="G285" s="330"/>
      <c r="H285" s="330"/>
      <c r="I285" s="331"/>
      <c r="J285" s="263">
        <f>C276</f>
        <v>247390</v>
      </c>
    </row>
    <row r="286" spans="1:10" s="92" customFormat="1" ht="31.5" customHeight="1" thickBot="1">
      <c r="A286" s="151"/>
      <c r="B286" s="152"/>
      <c r="C286" s="76"/>
      <c r="D286" s="259" t="s">
        <v>149</v>
      </c>
      <c r="E286" s="189"/>
      <c r="F286" s="189"/>
      <c r="G286" s="189"/>
      <c r="H286" s="189"/>
      <c r="I286" s="190"/>
      <c r="J286" s="263">
        <f>C283</f>
        <v>0</v>
      </c>
    </row>
    <row r="287" spans="1:10" s="92" customFormat="1" ht="31.5" customHeight="1" thickBot="1">
      <c r="A287" s="151"/>
      <c r="B287" s="152"/>
      <c r="C287" s="76"/>
      <c r="D287" s="329" t="s">
        <v>147</v>
      </c>
      <c r="E287" s="330"/>
      <c r="F287" s="330"/>
      <c r="G287" s="330"/>
      <c r="H287" s="330"/>
      <c r="I287" s="331"/>
      <c r="J287" s="263">
        <f>H265-(C276+C283)</f>
        <v>989589.4597708001</v>
      </c>
    </row>
    <row r="288" spans="4:10" s="34" customFormat="1" ht="24.75" customHeight="1" thickBot="1">
      <c r="D288" s="329" t="s">
        <v>1</v>
      </c>
      <c r="E288" s="330"/>
      <c r="F288" s="330"/>
      <c r="G288" s="330"/>
      <c r="H288" s="330"/>
      <c r="I288" s="331"/>
      <c r="J288" s="263">
        <f>J287+J285+J286</f>
        <v>1236979.4597708</v>
      </c>
    </row>
    <row r="289" spans="4:10" s="28" customFormat="1" ht="51" customHeight="1" thickBot="1">
      <c r="D289" s="324" t="s">
        <v>122</v>
      </c>
      <c r="E289" s="325"/>
      <c r="F289" s="325"/>
      <c r="G289" s="325"/>
      <c r="H289" s="325"/>
      <c r="I289" s="326"/>
      <c r="J289" s="264">
        <f>J287/H265</f>
        <v>0.8000047631786554</v>
      </c>
    </row>
    <row r="290" spans="1:10" ht="38.25" customHeight="1">
      <c r="A290" s="323">
        <f>IF(J289&gt;0.87,"Commission's grant can't be more than 87%. You must increase your own contribution.","")</f>
      </c>
      <c r="B290" s="323"/>
      <c r="C290" s="323"/>
      <c r="D290" s="323"/>
      <c r="E290" s="323"/>
      <c r="F290" s="323"/>
      <c r="G290" s="323"/>
      <c r="H290" s="323"/>
      <c r="I290" s="323"/>
      <c r="J290" s="323"/>
    </row>
  </sheetData>
  <sheetProtection/>
  <mergeCells count="200">
    <mergeCell ref="G183:H183"/>
    <mergeCell ref="G175:H175"/>
    <mergeCell ref="G211:H211"/>
    <mergeCell ref="A56:G56"/>
    <mergeCell ref="A149:B149"/>
    <mergeCell ref="F89:L89"/>
    <mergeCell ref="B22:C22"/>
    <mergeCell ref="B20:C20"/>
    <mergeCell ref="B39:C39"/>
    <mergeCell ref="A15:G15"/>
    <mergeCell ref="G222:H222"/>
    <mergeCell ref="B16:C16"/>
    <mergeCell ref="C81:C83"/>
    <mergeCell ref="D81:D83"/>
    <mergeCell ref="A145:L145"/>
    <mergeCell ref="G212:H212"/>
    <mergeCell ref="A200:B200"/>
    <mergeCell ref="G210:H210"/>
    <mergeCell ref="G208:L208"/>
    <mergeCell ref="A181:C181"/>
    <mergeCell ref="A198:B198"/>
    <mergeCell ref="G214:H214"/>
    <mergeCell ref="A197:F197"/>
    <mergeCell ref="A202:B202"/>
    <mergeCell ref="A199:B199"/>
    <mergeCell ref="A201:B201"/>
    <mergeCell ref="G216:H216"/>
    <mergeCell ref="G209:H209"/>
    <mergeCell ref="A191:L191"/>
    <mergeCell ref="G185:H185"/>
    <mergeCell ref="G213:H213"/>
    <mergeCell ref="G184:H184"/>
    <mergeCell ref="G182:H182"/>
    <mergeCell ref="G178:H178"/>
    <mergeCell ref="G223:H223"/>
    <mergeCell ref="B4:L4"/>
    <mergeCell ref="A12:L12"/>
    <mergeCell ref="A10:L10"/>
    <mergeCell ref="A14:G14"/>
    <mergeCell ref="A6:L6"/>
    <mergeCell ref="A7:L7"/>
    <mergeCell ref="G161:H161"/>
    <mergeCell ref="A58:L58"/>
    <mergeCell ref="A152:B152"/>
    <mergeCell ref="A90:L90"/>
    <mergeCell ref="K148:K149"/>
    <mergeCell ref="G155:H155"/>
    <mergeCell ref="H148:H149"/>
    <mergeCell ref="G148:G149"/>
    <mergeCell ref="A148:E148"/>
    <mergeCell ref="I148:I149"/>
    <mergeCell ref="G168:H168"/>
    <mergeCell ref="G174:H174"/>
    <mergeCell ref="G163:H163"/>
    <mergeCell ref="B26:C26"/>
    <mergeCell ref="A204:B204"/>
    <mergeCell ref="G176:H176"/>
    <mergeCell ref="G177:H177"/>
    <mergeCell ref="G181:H181"/>
    <mergeCell ref="G167:H167"/>
    <mergeCell ref="C73:C80"/>
    <mergeCell ref="B51:C51"/>
    <mergeCell ref="F65:L65"/>
    <mergeCell ref="A153:B153"/>
    <mergeCell ref="A151:B151"/>
    <mergeCell ref="A156:B156"/>
    <mergeCell ref="F85:L85"/>
    <mergeCell ref="F87:L87"/>
    <mergeCell ref="F68:L68"/>
    <mergeCell ref="G179:H179"/>
    <mergeCell ref="G180:H180"/>
    <mergeCell ref="A154:B154"/>
    <mergeCell ref="B30:C30"/>
    <mergeCell ref="B44:C44"/>
    <mergeCell ref="B52:C52"/>
    <mergeCell ref="B21:C21"/>
    <mergeCell ref="B18:C18"/>
    <mergeCell ref="B19:C19"/>
    <mergeCell ref="A91:L91"/>
    <mergeCell ref="G162:H162"/>
    <mergeCell ref="G159:H159"/>
    <mergeCell ref="B33:C33"/>
    <mergeCell ref="B31:C31"/>
    <mergeCell ref="D61:E61"/>
    <mergeCell ref="A60:K60"/>
    <mergeCell ref="F81:L83"/>
    <mergeCell ref="F63:L63"/>
    <mergeCell ref="F67:L67"/>
    <mergeCell ref="F62:L62"/>
    <mergeCell ref="F71:L71"/>
    <mergeCell ref="F88:L88"/>
    <mergeCell ref="F72:L72"/>
    <mergeCell ref="F86:L86"/>
    <mergeCell ref="B27:C27"/>
    <mergeCell ref="B28:C28"/>
    <mergeCell ref="F84:L84"/>
    <mergeCell ref="A158:B158"/>
    <mergeCell ref="G158:H158"/>
    <mergeCell ref="G160:H160"/>
    <mergeCell ref="B23:C23"/>
    <mergeCell ref="B49:C49"/>
    <mergeCell ref="B45:C45"/>
    <mergeCell ref="B46:C46"/>
    <mergeCell ref="A150:B150"/>
    <mergeCell ref="F66:L66"/>
    <mergeCell ref="F64:L64"/>
    <mergeCell ref="A144:I144"/>
    <mergeCell ref="B29:C29"/>
    <mergeCell ref="A24:F24"/>
    <mergeCell ref="F69:L69"/>
    <mergeCell ref="F70:L70"/>
    <mergeCell ref="B53:C53"/>
    <mergeCell ref="A25:G25"/>
    <mergeCell ref="B43:C43"/>
    <mergeCell ref="B38:C38"/>
    <mergeCell ref="B32:C32"/>
    <mergeCell ref="A57:G57"/>
    <mergeCell ref="B50:C50"/>
    <mergeCell ref="F61:L61"/>
    <mergeCell ref="F73:L80"/>
    <mergeCell ref="D73:D80"/>
    <mergeCell ref="B40:C40"/>
    <mergeCell ref="J148:J149"/>
    <mergeCell ref="G217:H217"/>
    <mergeCell ref="A228:B228"/>
    <mergeCell ref="G220:H220"/>
    <mergeCell ref="A227:B227"/>
    <mergeCell ref="E164:E165"/>
    <mergeCell ref="A164:A165"/>
    <mergeCell ref="G186:H186"/>
    <mergeCell ref="G165:H165"/>
    <mergeCell ref="A205:B205"/>
    <mergeCell ref="G219:H219"/>
    <mergeCell ref="G215:H215"/>
    <mergeCell ref="G218:H218"/>
    <mergeCell ref="G221:H221"/>
    <mergeCell ref="A208:E208"/>
    <mergeCell ref="A196:F196"/>
    <mergeCell ref="A195:F195"/>
    <mergeCell ref="A203:B203"/>
    <mergeCell ref="G166:H166"/>
    <mergeCell ref="D164:D165"/>
    <mergeCell ref="G164:H164"/>
    <mergeCell ref="B164:B165"/>
    <mergeCell ref="G173:K173"/>
    <mergeCell ref="G187:J187"/>
    <mergeCell ref="C164:C165"/>
    <mergeCell ref="D265:G265"/>
    <mergeCell ref="A272:G272"/>
    <mergeCell ref="G240:J240"/>
    <mergeCell ref="A229:B229"/>
    <mergeCell ref="A234:E234"/>
    <mergeCell ref="A238:B238"/>
    <mergeCell ref="G239:J239"/>
    <mergeCell ref="A239:B239"/>
    <mergeCell ref="G237:J237"/>
    <mergeCell ref="G238:J238"/>
    <mergeCell ref="A237:B237"/>
    <mergeCell ref="D274:G274"/>
    <mergeCell ref="A275:B275"/>
    <mergeCell ref="D275:G275"/>
    <mergeCell ref="A274:B274"/>
    <mergeCell ref="G235:K235"/>
    <mergeCell ref="A236:B236"/>
    <mergeCell ref="G236:J236"/>
    <mergeCell ref="A247:B247"/>
    <mergeCell ref="A240:B240"/>
    <mergeCell ref="G241:J241"/>
    <mergeCell ref="A245:B245"/>
    <mergeCell ref="A244:B244"/>
    <mergeCell ref="A242:B242"/>
    <mergeCell ref="A241:B241"/>
    <mergeCell ref="A243:B243"/>
    <mergeCell ref="D264:I264"/>
    <mergeCell ref="D273:G273"/>
    <mergeCell ref="A246:B246"/>
    <mergeCell ref="A254:B254"/>
    <mergeCell ref="A262:E262"/>
    <mergeCell ref="A269:L269"/>
    <mergeCell ref="A273:B273"/>
    <mergeCell ref="H265:I265"/>
    <mergeCell ref="A252:L252"/>
    <mergeCell ref="D280:G280"/>
    <mergeCell ref="D282:G282"/>
    <mergeCell ref="A276:B276"/>
    <mergeCell ref="A279:B279"/>
    <mergeCell ref="A278:G278"/>
    <mergeCell ref="D279:G279"/>
    <mergeCell ref="A280:B280"/>
    <mergeCell ref="D281:G281"/>
    <mergeCell ref="E276:G276"/>
    <mergeCell ref="A290:J290"/>
    <mergeCell ref="D289:I289"/>
    <mergeCell ref="A281:B281"/>
    <mergeCell ref="D285:I285"/>
    <mergeCell ref="D288:I288"/>
    <mergeCell ref="D287:I287"/>
    <mergeCell ref="A283:B283"/>
    <mergeCell ref="A282:B282"/>
    <mergeCell ref="D283:G283"/>
  </mergeCells>
  <printOptions horizontalCentered="1"/>
  <pageMargins left="0.1968503937007874" right="0.1968503937007874" top="0.1968503937007874" bottom="0.2362204724409449" header="0.2362204724409449" footer="0.1968503937007874"/>
  <pageSetup fitToHeight="15" horizontalDpi="300" verticalDpi="300" orientation="portrait" paperSize="9" scale="50" r:id="rId3"/>
  <headerFooter alignWithMargins="0">
    <oddFooter>&amp;RDetailed Budget &amp;P/&amp;N</oddFooter>
  </headerFooter>
  <rowBreaks count="3" manualBreakCount="3">
    <brk id="56" max="11" man="1"/>
    <brk id="144" max="11" man="1"/>
    <brk id="249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9">
      <selection activeCell="B27" sqref="B27"/>
    </sheetView>
  </sheetViews>
  <sheetFormatPr defaultColWidth="9.140625" defaultRowHeight="12.75" outlineLevelRow="1"/>
  <cols>
    <col min="1" max="1" width="15.28125" style="0" customWidth="1"/>
    <col min="2" max="2" width="10.00390625" style="0" customWidth="1"/>
    <col min="3" max="3" width="1.421875" style="0" customWidth="1"/>
    <col min="4" max="4" width="1.1484375" style="0" customWidth="1"/>
    <col min="5" max="5" width="1.28515625" style="0" customWidth="1"/>
    <col min="6" max="6" width="2.140625" style="0" customWidth="1"/>
    <col min="7" max="8" width="9.140625" style="0" customWidth="1"/>
    <col min="9" max="9" width="16.57421875" style="0" customWidth="1"/>
    <col min="10" max="10" width="9.140625" style="0" customWidth="1"/>
    <col min="11" max="11" width="11.28125" style="0" customWidth="1"/>
  </cols>
  <sheetData>
    <row r="1" spans="1:11" ht="30.75" customHeight="1">
      <c r="A1" s="545" t="s">
        <v>143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</row>
    <row r="2" spans="1:11" ht="27" customHeight="1">
      <c r="A2" s="547" t="s">
        <v>103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ht="9" customHeight="1" thickBot="1">
      <c r="A3" s="1"/>
      <c r="B3" s="23"/>
      <c r="C3" s="8"/>
      <c r="D3" s="1"/>
      <c r="E3" s="8"/>
      <c r="F3" s="1"/>
      <c r="G3" s="1"/>
      <c r="H3" s="1"/>
      <c r="I3" s="1"/>
      <c r="J3" s="1"/>
      <c r="K3" s="3"/>
    </row>
    <row r="4" spans="1:11" ht="13.5" thickBot="1">
      <c r="A4" s="204" t="s">
        <v>2</v>
      </c>
      <c r="B4" s="206"/>
      <c r="C4" s="205"/>
      <c r="D4" s="9"/>
      <c r="E4" s="9"/>
      <c r="F4" s="9"/>
      <c r="G4" s="9"/>
      <c r="H4" s="11" t="s">
        <v>3</v>
      </c>
      <c r="I4" s="9"/>
      <c r="J4" s="9"/>
      <c r="K4" s="10"/>
    </row>
    <row r="5" spans="1:11" ht="25.5" customHeight="1" thickBot="1">
      <c r="A5" s="19"/>
      <c r="B5" s="61"/>
      <c r="C5" s="24" t="s">
        <v>132</v>
      </c>
      <c r="D5" s="18"/>
      <c r="E5" s="18"/>
      <c r="F5" s="18"/>
      <c r="G5" s="18"/>
      <c r="H5" s="18"/>
      <c r="I5" s="18"/>
      <c r="J5" s="195" t="s">
        <v>137</v>
      </c>
      <c r="K5" s="195" t="s">
        <v>138</v>
      </c>
    </row>
    <row r="6" spans="1:11" ht="23.25" customHeight="1" thickBot="1">
      <c r="A6" s="19"/>
      <c r="B6" s="197"/>
      <c r="C6" s="7"/>
      <c r="D6" s="4"/>
      <c r="E6" s="17"/>
      <c r="F6" s="22" t="s">
        <v>133</v>
      </c>
      <c r="G6" s="18"/>
      <c r="H6" s="18"/>
      <c r="I6" s="18"/>
      <c r="J6" s="43"/>
      <c r="K6" s="44">
        <f>SUM(J7,J8,J9,J10,J11)</f>
        <v>534304.4597708</v>
      </c>
    </row>
    <row r="7" spans="1:11" ht="23.25" customHeight="1">
      <c r="A7" s="19"/>
      <c r="B7" s="197"/>
      <c r="C7" s="7"/>
      <c r="D7" s="4"/>
      <c r="E7" s="4"/>
      <c r="F7" s="5" t="s">
        <v>90</v>
      </c>
      <c r="G7" s="5"/>
      <c r="H7" s="5"/>
      <c r="I7" s="5"/>
      <c r="J7" s="45">
        <f>'Detailed budget'!G24</f>
        <v>116951.36175</v>
      </c>
      <c r="K7" s="46"/>
    </row>
    <row r="8" spans="1:11" ht="23.25" customHeight="1">
      <c r="A8" s="19"/>
      <c r="B8" s="197"/>
      <c r="C8" s="7"/>
      <c r="D8" s="4"/>
      <c r="E8" s="4"/>
      <c r="F8" s="5" t="s">
        <v>91</v>
      </c>
      <c r="G8" s="5"/>
      <c r="H8" s="5"/>
      <c r="I8" s="16"/>
      <c r="J8" s="45">
        <f>'Detailed budget'!G34</f>
        <v>334221.4903345</v>
      </c>
      <c r="K8" s="46"/>
    </row>
    <row r="9" spans="1:11" ht="23.25" customHeight="1">
      <c r="A9" s="19" t="s">
        <v>4</v>
      </c>
      <c r="B9" s="197"/>
      <c r="C9" s="7"/>
      <c r="D9" s="4"/>
      <c r="E9" s="4"/>
      <c r="F9" s="5" t="s">
        <v>55</v>
      </c>
      <c r="G9" s="5"/>
      <c r="H9" s="5"/>
      <c r="I9" s="16"/>
      <c r="J9" s="45">
        <f>'Detailed budget'!G41</f>
        <v>76756.60768629999</v>
      </c>
      <c r="K9" s="46"/>
    </row>
    <row r="10" spans="1:11" ht="23.25" customHeight="1">
      <c r="A10" s="19" t="s">
        <v>23</v>
      </c>
      <c r="B10" s="197"/>
      <c r="C10" s="7"/>
      <c r="D10" s="4"/>
      <c r="E10" s="4"/>
      <c r="F10" s="5" t="s">
        <v>92</v>
      </c>
      <c r="G10" s="5"/>
      <c r="H10" s="5"/>
      <c r="I10" s="5"/>
      <c r="J10" s="45">
        <f>'Detailed budget'!G47</f>
        <v>4375</v>
      </c>
      <c r="K10" s="46"/>
    </row>
    <row r="11" spans="1:11" ht="23.25" customHeight="1" thickBot="1">
      <c r="A11" s="20" t="s">
        <v>139</v>
      </c>
      <c r="B11" s="203">
        <f>'Detailed budget'!C276</f>
        <v>247390</v>
      </c>
      <c r="C11" s="7"/>
      <c r="D11" s="4"/>
      <c r="E11" s="4"/>
      <c r="F11" s="5" t="s">
        <v>57</v>
      </c>
      <c r="G11" s="5"/>
      <c r="H11" s="5"/>
      <c r="I11" s="16"/>
      <c r="J11" s="47">
        <f>'Detailed budget'!G54</f>
        <v>2000</v>
      </c>
      <c r="K11" s="48"/>
    </row>
    <row r="12" spans="1:11" ht="23.25" customHeight="1" thickBot="1">
      <c r="A12" s="19"/>
      <c r="B12" s="197"/>
      <c r="C12" s="7"/>
      <c r="D12" s="4"/>
      <c r="E12" s="6"/>
      <c r="F12" s="22" t="s">
        <v>134</v>
      </c>
      <c r="G12" s="18"/>
      <c r="H12" s="18"/>
      <c r="I12" s="18"/>
      <c r="J12" s="43"/>
      <c r="K12" s="44">
        <f>SUM(J13,J14)</f>
        <v>327045</v>
      </c>
    </row>
    <row r="13" spans="1:11" ht="23.25" customHeight="1">
      <c r="A13" s="19"/>
      <c r="B13" s="197"/>
      <c r="C13" s="7"/>
      <c r="D13" s="4"/>
      <c r="E13" s="4"/>
      <c r="F13" s="5" t="s">
        <v>141</v>
      </c>
      <c r="G13" s="5"/>
      <c r="H13" s="5"/>
      <c r="I13" s="5"/>
      <c r="J13" s="49">
        <f>'Detailed budget'!D143</f>
        <v>128040</v>
      </c>
      <c r="K13" s="46"/>
    </row>
    <row r="14" spans="1:11" ht="23.25" customHeight="1" thickBot="1">
      <c r="A14" s="19" t="s">
        <v>24</v>
      </c>
      <c r="B14" s="197"/>
      <c r="C14" s="7"/>
      <c r="D14" s="4"/>
      <c r="E14" s="4"/>
      <c r="F14" s="5" t="s">
        <v>93</v>
      </c>
      <c r="G14" s="5"/>
      <c r="H14" s="5"/>
      <c r="I14" s="5"/>
      <c r="J14" s="50">
        <f>'Detailed budget'!I143</f>
        <v>199005</v>
      </c>
      <c r="K14" s="48"/>
    </row>
    <row r="15" spans="1:11" ht="23.25" customHeight="1" thickBot="1">
      <c r="A15" s="19" t="s">
        <v>25</v>
      </c>
      <c r="B15" s="197"/>
      <c r="C15" s="7"/>
      <c r="D15" s="4"/>
      <c r="E15" s="6"/>
      <c r="F15" s="22" t="s">
        <v>135</v>
      </c>
      <c r="G15" s="25"/>
      <c r="H15" s="18"/>
      <c r="I15" s="18"/>
      <c r="J15" s="43"/>
      <c r="K15" s="44">
        <f>SUM(J16:J21)</f>
        <v>228380</v>
      </c>
    </row>
    <row r="16" spans="1:11" ht="23.25" customHeight="1">
      <c r="A16" s="20" t="s">
        <v>140</v>
      </c>
      <c r="B16" s="203">
        <f>'Detailed budget'!C283</f>
        <v>0</v>
      </c>
      <c r="C16" s="7"/>
      <c r="D16" s="4"/>
      <c r="E16" s="6"/>
      <c r="F16" s="209" t="s">
        <v>94</v>
      </c>
      <c r="G16" s="196"/>
      <c r="H16" s="196"/>
      <c r="I16" s="196"/>
      <c r="J16" s="51">
        <f>'Detailed budget'!E155</f>
        <v>20500</v>
      </c>
      <c r="K16" s="52"/>
    </row>
    <row r="17" spans="1:11" ht="23.25" customHeight="1">
      <c r="A17" s="19"/>
      <c r="B17" s="198"/>
      <c r="C17" s="7"/>
      <c r="D17" s="4"/>
      <c r="E17" s="6"/>
      <c r="F17" s="210" t="s">
        <v>95</v>
      </c>
      <c r="G17" s="196"/>
      <c r="H17" s="196"/>
      <c r="I17" s="196"/>
      <c r="J17" s="53">
        <f>'Detailed budget'!K155</f>
        <v>49500</v>
      </c>
      <c r="K17" s="54"/>
    </row>
    <row r="18" spans="1:11" ht="23.25" customHeight="1">
      <c r="A18" s="19"/>
      <c r="B18" s="197"/>
      <c r="C18" s="7"/>
      <c r="D18" s="4"/>
      <c r="E18" s="6"/>
      <c r="F18" s="210" t="s">
        <v>96</v>
      </c>
      <c r="G18" s="196"/>
      <c r="H18" s="188"/>
      <c r="I18" s="207"/>
      <c r="J18" s="53">
        <f>'Detailed budget'!E161</f>
        <v>4800</v>
      </c>
      <c r="K18" s="54"/>
    </row>
    <row r="19" spans="1:11" ht="23.25" customHeight="1">
      <c r="A19" s="19"/>
      <c r="B19" s="197"/>
      <c r="C19" s="7"/>
      <c r="D19" s="4"/>
      <c r="E19" s="6"/>
      <c r="F19" s="210" t="s">
        <v>97</v>
      </c>
      <c r="G19" s="196"/>
      <c r="H19" s="196"/>
      <c r="I19" s="207"/>
      <c r="J19" s="53">
        <f>'Detailed budget'!K169</f>
        <v>10000</v>
      </c>
      <c r="K19" s="54"/>
    </row>
    <row r="20" spans="1:11" ht="23.25" customHeight="1">
      <c r="A20" s="19"/>
      <c r="B20" s="198"/>
      <c r="C20" s="7"/>
      <c r="D20" s="4"/>
      <c r="E20" s="6"/>
      <c r="F20" s="210" t="s">
        <v>98</v>
      </c>
      <c r="G20" s="196"/>
      <c r="H20" s="196"/>
      <c r="I20" s="196"/>
      <c r="J20" s="53">
        <f>'Detailed budget'!E179</f>
        <v>19000</v>
      </c>
      <c r="K20" s="54"/>
    </row>
    <row r="21" spans="1:11" ht="23.25" customHeight="1" thickBot="1">
      <c r="A21" s="19"/>
      <c r="B21" s="197"/>
      <c r="C21" s="7"/>
      <c r="D21" s="4"/>
      <c r="E21" s="6"/>
      <c r="F21" s="211" t="s">
        <v>99</v>
      </c>
      <c r="G21" s="196"/>
      <c r="H21" s="196"/>
      <c r="I21" s="196"/>
      <c r="J21" s="53">
        <f>'Detailed budget'!K187</f>
        <v>124580</v>
      </c>
      <c r="K21" s="56"/>
    </row>
    <row r="22" spans="1:11" ht="23.25" customHeight="1" thickBot="1">
      <c r="A22" s="19"/>
      <c r="B22" s="197"/>
      <c r="C22" s="7"/>
      <c r="D22" s="4"/>
      <c r="E22" s="6"/>
      <c r="F22" s="22" t="s">
        <v>136</v>
      </c>
      <c r="G22" s="25"/>
      <c r="H22" s="18"/>
      <c r="I22" s="18"/>
      <c r="J22" s="62"/>
      <c r="K22" s="71">
        <f>SUM(J23:J27)</f>
        <v>147250</v>
      </c>
    </row>
    <row r="23" spans="1:11" ht="23.25" customHeight="1">
      <c r="A23" s="19"/>
      <c r="B23" s="197"/>
      <c r="C23" s="7"/>
      <c r="D23" s="4"/>
      <c r="E23" s="4"/>
      <c r="F23" s="5" t="s">
        <v>100</v>
      </c>
      <c r="G23" s="5"/>
      <c r="H23" s="5"/>
      <c r="I23" s="5"/>
      <c r="J23" s="51">
        <f>'Detailed budget'!F206</f>
        <v>6600</v>
      </c>
      <c r="K23" s="55"/>
    </row>
    <row r="24" spans="1:11" ht="23.25" customHeight="1">
      <c r="A24" s="19"/>
      <c r="B24" s="197"/>
      <c r="C24" s="7"/>
      <c r="D24" s="4"/>
      <c r="E24" s="4"/>
      <c r="F24" s="5" t="s">
        <v>78</v>
      </c>
      <c r="G24" s="5"/>
      <c r="H24" s="5"/>
      <c r="I24" s="5"/>
      <c r="J24" s="51">
        <f>'Detailed budget'!E224</f>
        <v>20700</v>
      </c>
      <c r="K24" s="55"/>
    </row>
    <row r="25" spans="1:11" ht="23.25" customHeight="1">
      <c r="A25" s="19"/>
      <c r="B25" s="197"/>
      <c r="C25" s="7"/>
      <c r="D25" s="4"/>
      <c r="E25" s="4"/>
      <c r="F25" s="5" t="s">
        <v>101</v>
      </c>
      <c r="G25" s="5"/>
      <c r="H25" s="5"/>
      <c r="I25" s="5"/>
      <c r="J25" s="51">
        <f>'Detailed budget'!L224</f>
        <v>10800</v>
      </c>
      <c r="K25" s="55"/>
    </row>
    <row r="26" spans="1:11" ht="23.25" customHeight="1">
      <c r="A26" s="19" t="s">
        <v>130</v>
      </c>
      <c r="B26" s="199"/>
      <c r="C26" s="7"/>
      <c r="D26" s="4"/>
      <c r="E26" s="4"/>
      <c r="F26" s="5" t="s">
        <v>88</v>
      </c>
      <c r="G26" s="5"/>
      <c r="H26" s="5"/>
      <c r="I26" s="5"/>
      <c r="J26" s="51">
        <f>'Detailed budget'!E230</f>
        <v>3000</v>
      </c>
      <c r="K26" s="55"/>
    </row>
    <row r="27" spans="1:11" ht="23.25" customHeight="1" thickBot="1">
      <c r="A27" s="20" t="s">
        <v>131</v>
      </c>
      <c r="B27" s="203">
        <f>'Detailed budget'!J287</f>
        <v>989589.4597708001</v>
      </c>
      <c r="C27" s="6"/>
      <c r="D27" s="4"/>
      <c r="E27" s="7"/>
      <c r="F27" s="5" t="s">
        <v>102</v>
      </c>
      <c r="G27" s="5"/>
      <c r="H27" s="5"/>
      <c r="I27" s="5"/>
      <c r="J27" s="51">
        <f>'Detailed budget'!E248</f>
        <v>106150</v>
      </c>
      <c r="K27" s="55"/>
    </row>
    <row r="28" spans="1:11" ht="13.5" hidden="1" outlineLevel="1" thickBot="1">
      <c r="A28" s="21"/>
      <c r="B28" s="200"/>
      <c r="C28" s="4"/>
      <c r="D28" s="5"/>
      <c r="E28" s="22" t="s">
        <v>17</v>
      </c>
      <c r="F28" s="18"/>
      <c r="G28" s="18"/>
      <c r="H28" s="18"/>
      <c r="I28" s="18"/>
      <c r="J28" s="43"/>
      <c r="K28" s="44">
        <f>SUM(K6,K12,K15,K22)</f>
        <v>1236979.4597708</v>
      </c>
    </row>
    <row r="29" spans="1:11" ht="12.75" collapsed="1">
      <c r="A29" s="191"/>
      <c r="B29" s="201"/>
      <c r="C29" s="191"/>
      <c r="D29" s="12"/>
      <c r="E29" s="12"/>
      <c r="F29" s="12"/>
      <c r="G29" s="12"/>
      <c r="H29" s="12"/>
      <c r="I29" s="12"/>
      <c r="J29" s="192"/>
      <c r="K29" s="193"/>
    </row>
    <row r="30" spans="1:11" ht="12.75">
      <c r="A30" s="194"/>
      <c r="B30" s="202"/>
      <c r="C30" s="194"/>
      <c r="D30" s="13"/>
      <c r="E30" s="13"/>
      <c r="F30" s="13"/>
      <c r="G30" s="13"/>
      <c r="H30" s="13"/>
      <c r="I30" s="13"/>
      <c r="J30" s="57"/>
      <c r="K30" s="58"/>
    </row>
    <row r="31" spans="1:11" ht="13.5" thickBot="1">
      <c r="A31" s="208" t="s">
        <v>1</v>
      </c>
      <c r="B31" s="60">
        <f>SUM(B11:B30)</f>
        <v>1236979.4597708</v>
      </c>
      <c r="C31" s="208" t="s">
        <v>142</v>
      </c>
      <c r="D31" s="14"/>
      <c r="E31" s="14"/>
      <c r="F31" s="14"/>
      <c r="G31" s="14"/>
      <c r="H31" s="14"/>
      <c r="I31" s="14"/>
      <c r="J31" s="59"/>
      <c r="K31" s="60">
        <f>K28</f>
        <v>1236979.4597708</v>
      </c>
    </row>
    <row r="32" spans="1:11" ht="33.75" customHeight="1">
      <c r="A32" s="543" t="s">
        <v>34</v>
      </c>
      <c r="B32" s="544"/>
      <c r="C32" s="544"/>
      <c r="D32" s="544"/>
      <c r="E32" s="544"/>
      <c r="F32" s="544"/>
      <c r="G32" s="544"/>
      <c r="H32" s="543" t="s">
        <v>35</v>
      </c>
      <c r="I32" s="543"/>
      <c r="J32" s="1"/>
      <c r="K32" s="3"/>
    </row>
    <row r="33" spans="1:11" ht="33.75" customHeight="1">
      <c r="A33" s="543" t="s">
        <v>36</v>
      </c>
      <c r="B33" s="543"/>
      <c r="C33" s="543"/>
      <c r="D33" s="543"/>
      <c r="E33" s="543"/>
      <c r="F33" s="543"/>
      <c r="G33" s="543"/>
      <c r="H33" s="2" t="s">
        <v>37</v>
      </c>
      <c r="I33" s="2"/>
      <c r="J33" s="2"/>
      <c r="K33" s="3"/>
    </row>
    <row r="34" spans="1:11" ht="12.75">
      <c r="A34" s="1"/>
      <c r="B34" s="15"/>
      <c r="C34" s="1"/>
      <c r="D34" s="1"/>
      <c r="E34" s="1"/>
      <c r="F34" s="1"/>
      <c r="G34" s="1"/>
      <c r="H34" s="1"/>
      <c r="I34" s="1"/>
      <c r="J34" s="1"/>
      <c r="K34" s="3"/>
    </row>
  </sheetData>
  <sheetProtection password="DE15" sheet="1" objects="1" scenarios="1"/>
  <mergeCells count="5">
    <mergeCell ref="A32:G32"/>
    <mergeCell ref="H32:I32"/>
    <mergeCell ref="A33:G33"/>
    <mergeCell ref="A1:K1"/>
    <mergeCell ref="A2:K2"/>
  </mergeCells>
  <printOptions horizontalCentered="1"/>
  <pageMargins left="0.3937007874015748" right="0.3937007874015748" top="0.5118110236220472" bottom="0.4330708661417323" header="0.31496062992125984" footer="0.2362204724409449"/>
  <pageSetup horizontalDpi="600" verticalDpi="600" orientation="portrait" paperSize="9" r:id="rId1"/>
  <headerFooter alignWithMargins="0">
    <oddHeader>&amp;CEAPN Core Funding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VERDOOD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VERDOOD</dc:creator>
  <cp:keywords/>
  <dc:description/>
  <cp:lastModifiedBy>Coralie Flemal</cp:lastModifiedBy>
  <cp:lastPrinted>2013-09-05T15:57:16Z</cp:lastPrinted>
  <dcterms:created xsi:type="dcterms:W3CDTF">1997-08-28T18:15:46Z</dcterms:created>
  <dcterms:modified xsi:type="dcterms:W3CDTF">2014-01-27T10:44:33Z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