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376" activeTab="1"/>
  </bookViews>
  <sheets>
    <sheet name="Detailed budget" sheetId="1" r:id="rId1"/>
    <sheet name="Summary budget" sheetId="2" r:id="rId2"/>
  </sheets>
  <definedNames>
    <definedName name="_xlnm.Print_Area" localSheetId="0">'Detailed budget'!$A$2:$L$211</definedName>
  </definedNames>
  <calcPr fullCalcOnLoad="1"/>
</workbook>
</file>

<file path=xl/sharedStrings.xml><?xml version="1.0" encoding="utf-8"?>
<sst xmlns="http://schemas.openxmlformats.org/spreadsheetml/2006/main" count="264" uniqueCount="206">
  <si>
    <t>TOTAL</t>
  </si>
  <si>
    <t>TOTAL INCOME</t>
  </si>
  <si>
    <t>INCOME</t>
  </si>
  <si>
    <t>EXPENSES</t>
  </si>
  <si>
    <t>BENEFICIARY's</t>
  </si>
  <si>
    <t>Total other staff</t>
  </si>
  <si>
    <t>Estimated amount</t>
  </si>
  <si>
    <t>Name</t>
  </si>
  <si>
    <t>Travel cost per person</t>
  </si>
  <si>
    <t>Number of persons</t>
  </si>
  <si>
    <t>Total cost</t>
  </si>
  <si>
    <t>Quantity</t>
  </si>
  <si>
    <t>Nature of costs</t>
  </si>
  <si>
    <t>Unit cost</t>
  </si>
  <si>
    <t>Type of equipment</t>
  </si>
  <si>
    <t>TOTAL IN €</t>
  </si>
  <si>
    <t>Travel sub-total</t>
  </si>
  <si>
    <t>TOTAL DIRECT ELIGIBLE COSTS D1</t>
  </si>
  <si>
    <t>Unit cost of new equipment</t>
  </si>
  <si>
    <t>Eligible cost (depreciation cost per item of equipment)</t>
  </si>
  <si>
    <t>Number of days</t>
  </si>
  <si>
    <t>Number of interpreters</t>
  </si>
  <si>
    <t>Cost per day</t>
  </si>
  <si>
    <t xml:space="preserve">CONTRIBUTION </t>
  </si>
  <si>
    <t xml:space="preserve">REVENUE </t>
  </si>
  <si>
    <t xml:space="preserve">GENERATED </t>
  </si>
  <si>
    <t xml:space="preserve"> Total in Euro</t>
  </si>
  <si>
    <t>Total cost accountancy</t>
  </si>
  <si>
    <t>TOTAL STAFF COST</t>
  </si>
  <si>
    <t>Contributions</t>
  </si>
  <si>
    <t xml:space="preserve">Status </t>
  </si>
  <si>
    <t xml:space="preserve">co-financing in cash from other sources (enclose declarations of commitment to co-financing)
</t>
  </si>
  <si>
    <t xml:space="preserve">Description of revenue </t>
  </si>
  <si>
    <t>Breakdown (name of organisation and amount)</t>
  </si>
  <si>
    <t xml:space="preserve">Name of organisation: </t>
  </si>
  <si>
    <t>Name of legal representative:</t>
  </si>
  <si>
    <t>Place and date:</t>
  </si>
  <si>
    <t>Signature:</t>
  </si>
  <si>
    <t>Name of organisation and function within this organisation</t>
  </si>
  <si>
    <t>contribution in cash of the applicant on its own resources - explain origin of resources (contribution of members, own capital, etc) and enclose declaration of commitment to co-financing</t>
  </si>
  <si>
    <t>Daily salary cost</t>
  </si>
  <si>
    <t>Total in Euro</t>
  </si>
  <si>
    <t xml:space="preserve"> Status and tasks to be performed</t>
  </si>
  <si>
    <t xml:space="preserve">Daily salary cost </t>
  </si>
  <si>
    <t xml:space="preserve">Number of days </t>
  </si>
  <si>
    <t>Total cost of Services</t>
  </si>
  <si>
    <t xml:space="preserve">Staff </t>
  </si>
  <si>
    <t>Travel and Subsistence</t>
  </si>
  <si>
    <t>Services</t>
  </si>
  <si>
    <t>Administration</t>
  </si>
  <si>
    <t xml:space="preserve">Name of Applicant: </t>
  </si>
  <si>
    <t>HEADING - ADMINISTRATION</t>
  </si>
  <si>
    <t>Total of Heading Administration</t>
  </si>
  <si>
    <t xml:space="preserve">Total cost of all Headings </t>
  </si>
  <si>
    <t xml:space="preserve">HEADING 3 : COST FOR SERVICES </t>
  </si>
  <si>
    <t>Secretarial costs</t>
  </si>
  <si>
    <t xml:space="preserve">Accountant </t>
  </si>
  <si>
    <t>Other staff</t>
  </si>
  <si>
    <t>HEADING 2 - COST FOR TRAVEL AND SUBSISTENCE ALLOWANCES</t>
  </si>
  <si>
    <t>Total cost Management</t>
  </si>
  <si>
    <t>Total Administration</t>
  </si>
  <si>
    <t>Total cost secretaries</t>
  </si>
  <si>
    <t>Type of Event</t>
  </si>
  <si>
    <t>Provisional dates</t>
  </si>
  <si>
    <t>Establish a list below of all events for which travel and subsistence costs are necessary and refer to these in the following budget table accordingly</t>
  </si>
  <si>
    <t>Location</t>
  </si>
  <si>
    <t>Subject of the event</t>
  </si>
  <si>
    <t>Reference *)</t>
  </si>
  <si>
    <t>Cost for information and dissemination</t>
  </si>
  <si>
    <t>Cost per page</t>
  </si>
  <si>
    <t xml:space="preserve">TOTAL </t>
  </si>
  <si>
    <t xml:space="preserve"> TOTAL </t>
  </si>
  <si>
    <t>Cost for evaluation</t>
  </si>
  <si>
    <t xml:space="preserve">Cost per day
 </t>
  </si>
  <si>
    <t>Cost for reproduction and publication</t>
  </si>
  <si>
    <t>Description of document to be reproduced or published</t>
  </si>
  <si>
    <t xml:space="preserve"> Fees for interpreters</t>
  </si>
  <si>
    <t>Total cost of all items in Heading Services</t>
  </si>
  <si>
    <t>Hire of rooms</t>
  </si>
  <si>
    <t>Cost of rent per day</t>
  </si>
  <si>
    <t>Subject of event (according to your reference under Heading 2 "Travel")</t>
  </si>
  <si>
    <t>Hire of interpreting booths</t>
  </si>
  <si>
    <t>Subject of event (and reference)</t>
  </si>
  <si>
    <t>Total in €</t>
  </si>
  <si>
    <t>Costs for Audits</t>
  </si>
  <si>
    <t>Nature of Audit</t>
  </si>
  <si>
    <t xml:space="preserve">Total </t>
  </si>
  <si>
    <t>Hire of rooms (cost of rent of meeting or conference rooms, etc)</t>
  </si>
  <si>
    <t>Audits</t>
  </si>
  <si>
    <t>Other administrative equipment</t>
  </si>
  <si>
    <t>Management</t>
  </si>
  <si>
    <t xml:space="preserve">Administration </t>
  </si>
  <si>
    <t>Accounting</t>
  </si>
  <si>
    <t>Accomodation and subsistence cost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</si>
  <si>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</si>
  <si>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</si>
  <si>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</si>
  <si>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</si>
  <si>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</si>
  <si>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</si>
  <si>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Rent of equipment or depreciation of new equipment</t>
  </si>
  <si>
    <t>Hire of intepreting booths</t>
  </si>
  <si>
    <t>Other administrative costs</t>
  </si>
  <si>
    <t>This form has not to be filled in, Excel will automatically insert all the total amounts of the sheet "Detailed budget" - Summary page to be printed and signed by legal representative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</si>
  <si>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</si>
  <si>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Amount</t>
  </si>
  <si>
    <t>maximum daily allowance per person</t>
  </si>
  <si>
    <t>Accomo-
dation ceiling (hotel)</t>
  </si>
  <si>
    <t>Subsis-
tence 
sub total</t>
  </si>
  <si>
    <t>GRAND
TOTAL</t>
  </si>
  <si>
    <t>HEADING 4 : COST FOR ADMINISTRATION</t>
  </si>
  <si>
    <t>*) Choose a reference for your event which can be used in the following budget items, for example Conf 1, Conf 2, Sem 1, Train1</t>
  </si>
  <si>
    <t>Cost for translation (see Annex II of the guidelines)</t>
  </si>
  <si>
    <t>Description of tasks to be performed and name of evaluator</t>
  </si>
  <si>
    <t>Ref. of the event (according to your reference under Heading 2 "Travel")</t>
  </si>
  <si>
    <t>Costs for external experts (see annex II of the guidelines)</t>
  </si>
  <si>
    <t>For example for experts or consultants, etc.</t>
  </si>
  <si>
    <t>Other administrative costs : rent of offices and related charges, see Annex II of the guidelines</t>
  </si>
  <si>
    <t>Please provide full details on calculation and composition of staff costs and functions performed on an extra document (see checklist of the guidelines)</t>
  </si>
  <si>
    <t>Reference of the event (according to the above references)</t>
  </si>
  <si>
    <t>Rent of equipment or depreciation of New Techical Equipment (no depreciation of office material such as chairs, tables etc.!!!)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</si>
  <si>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Example for calculation of depreciation: cost equipement new 999 €; depreciation 999:3 years = 333 €/year; use of the equipment for a period of 6 months; eligible depreciation 333 : 2 =€ 166,5 </t>
    </r>
  </si>
  <si>
    <t>Percentage of the grant  to the total cost</t>
  </si>
  <si>
    <t>TOTAL ELIGIBLE COST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</si>
  <si>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</si>
  <si>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t>DETAILED BUDGET</t>
  </si>
  <si>
    <t xml:space="preserve">Rent of equipment or Depreciation of New Techical Equipment </t>
  </si>
  <si>
    <t>Number of languages</t>
  </si>
  <si>
    <t>Description of documents to be translated (from .. into..)</t>
  </si>
  <si>
    <t>Number
 of pages</t>
  </si>
  <si>
    <t>COMMISSION</t>
  </si>
  <si>
    <t>GRANT (S) =</t>
  </si>
  <si>
    <t>ELIGIBLE COSTS</t>
  </si>
  <si>
    <t>Heading 1 Staff =</t>
  </si>
  <si>
    <t>Heading 2 Travel</t>
  </si>
  <si>
    <t>Heading 3 Services =</t>
  </si>
  <si>
    <t>Heading 4 Administration =</t>
  </si>
  <si>
    <t>Total
per item</t>
  </si>
  <si>
    <t>Total
per heading</t>
  </si>
  <si>
    <t>IN CASH =</t>
  </si>
  <si>
    <t xml:space="preserve">BY THE ACTION = </t>
  </si>
  <si>
    <t>Travel</t>
  </si>
  <si>
    <t>TOTAL COST OF THE OPERATION</t>
  </si>
  <si>
    <t>SUMMARY PAGE OF THE PROVISIONAL BUDGET IN EURO</t>
  </si>
  <si>
    <t xml:space="preserve">
- See also information concerning maximum of subsistence cost allowed in guidelines
</t>
  </si>
  <si>
    <t>Total of beneficiary's contribution in cash</t>
  </si>
  <si>
    <t>Total of revenue generated by the operation</t>
  </si>
  <si>
    <t>Commission grant requested</t>
  </si>
  <si>
    <t>BENEFICIARY'S CONTRIBUTION IN CASH</t>
  </si>
  <si>
    <t>Revenue generated by the operation</t>
  </si>
  <si>
    <t>Details on calculation</t>
  </si>
  <si>
    <t>for example, advertisements, distribution, etc - please add specifications</t>
  </si>
  <si>
    <t>Cost for translation</t>
  </si>
  <si>
    <t>Cost for publication and reproduction</t>
  </si>
  <si>
    <t>Costs for interpreters</t>
  </si>
  <si>
    <t>External experts</t>
  </si>
  <si>
    <t>DIRECT ELIGIBLE COSTS</t>
  </si>
  <si>
    <t>Total costs</t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</si>
  <si>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Equipement of less than € 1000 does not need to be depreciated</t>
    </r>
    <r>
      <rPr>
        <b/>
        <sz val="11"/>
        <color indexed="10"/>
        <rFont val="Arial"/>
        <family val="2"/>
      </rPr>
      <t xml:space="preserve">
</t>
    </r>
  </si>
  <si>
    <t>exchange losses are not eligible</t>
  </si>
  <si>
    <t>EUROPEAN ANTI POVERTY NETWORK</t>
  </si>
  <si>
    <t>Sian Jones</t>
  </si>
  <si>
    <t>EAPN Policy Officer</t>
  </si>
  <si>
    <t>Coordination Policy Officer</t>
  </si>
  <si>
    <t>Part time</t>
  </si>
  <si>
    <t>EAPN Secretary</t>
  </si>
  <si>
    <t>ongoing</t>
  </si>
  <si>
    <t>Capacity Building</t>
  </si>
  <si>
    <t xml:space="preserve">CB </t>
  </si>
  <si>
    <t>CB</t>
  </si>
  <si>
    <t>Europe Inclusion Strategy Group</t>
  </si>
  <si>
    <t>EU IS.1</t>
  </si>
  <si>
    <t>Parliament Hearing</t>
  </si>
  <si>
    <t>PARL</t>
  </si>
  <si>
    <t>PARL - Bxl</t>
  </si>
  <si>
    <t>Consultancy on EU IS</t>
  </si>
  <si>
    <t>National Pilot Initiatives - National Advocacy Event</t>
  </si>
  <si>
    <t>National Pilot Initiatives - Regular Meetings of the National Alliance</t>
  </si>
  <si>
    <t>NPI.1</t>
  </si>
  <si>
    <t>NPI.2</t>
  </si>
  <si>
    <t>NPI.2 - Catering</t>
  </si>
  <si>
    <t>Consultancy for EU Deliverables</t>
  </si>
  <si>
    <t>EU IS.1 - Catering for 40 persons</t>
  </si>
  <si>
    <t>Brussels</t>
  </si>
  <si>
    <t>Office supplies (for 3 Pilot Countries)</t>
  </si>
  <si>
    <t>Consultancy for Specific Deliverables (for 3 Pilot Countries)</t>
  </si>
  <si>
    <t>NPI - Coordinators (for 3 Pilot Countries)</t>
  </si>
  <si>
    <t>NPI Publication (for 3 Pilot Countries)</t>
  </si>
  <si>
    <t>In 3 Pilot Countries</t>
  </si>
  <si>
    <t>- Daily salary cost=yearly gross salary including social security charges divided by 225 working days (staff costs must be based on real salaries)
- Number of working days are those exclusively devoted to the preparation and implementation of proposal</t>
  </si>
  <si>
    <t>To assign to admin person</t>
  </si>
  <si>
    <t xml:space="preserve">Toolkit/CSR and NRP Reports Alliance </t>
  </si>
  <si>
    <t>NRP/CSR Reports EAPN</t>
  </si>
  <si>
    <t>Last Quarter</t>
  </si>
  <si>
    <t>second quarter</t>
  </si>
  <si>
    <t>Capacity building for cooperation and engagement with NRPs and CSRs</t>
  </si>
  <si>
    <t>third  quarter</t>
  </si>
  <si>
    <t>Capacity building to delver advocacy strategy on CSRs and NRPs</t>
  </si>
  <si>
    <t>PARL - Catering for 100 persons (150 expected in total for the evnt)</t>
  </si>
  <si>
    <t>To assign to Policy Officer/s</t>
  </si>
  <si>
    <t>Part time for 2 policy officers</t>
  </si>
  <si>
    <t xml:space="preserve">Alliane Presentaiton on CSR </t>
  </si>
  <si>
    <t>To support cross sector engagement with the Europe 2020 at national level</t>
  </si>
  <si>
    <t>To present findingds at national level</t>
  </si>
  <si>
    <t>24.966 € from each of the three Pilot Countries = 74750 € TO CHANGE</t>
  </si>
  <si>
    <t>CB - Catering for 30 persons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</si>
</sst>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B_F_-;\-* #,##0.00\ _B_F_-;_-* &quot;-&quot;??\ _B_F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4" fontId="4" fillId="33" borderId="15" xfId="0" applyNumberFormat="1" applyFont="1" applyFill="1" applyBorder="1" applyAlignment="1" applyProtection="1">
      <alignment horizontal="right"/>
      <protection/>
    </xf>
    <xf numFmtId="2" fontId="3" fillId="0" borderId="2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2" fontId="3" fillId="0" borderId="22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right"/>
      <protection/>
    </xf>
    <xf numFmtId="2" fontId="3" fillId="0" borderId="22" xfId="0" applyNumberFormat="1" applyFont="1" applyBorder="1" applyAlignment="1" applyProtection="1">
      <alignment horizontal="right"/>
      <protection/>
    </xf>
    <xf numFmtId="2" fontId="3" fillId="0" borderId="24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/>
      <protection/>
    </xf>
    <xf numFmtId="2" fontId="3" fillId="0" borderId="26" xfId="0" applyNumberFormat="1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left"/>
      <protection/>
    </xf>
    <xf numFmtId="4" fontId="3" fillId="0" borderId="24" xfId="0" applyNumberFormat="1" applyFont="1" applyBorder="1" applyAlignment="1" applyProtection="1">
      <alignment horizontal="left"/>
      <protection/>
    </xf>
    <xf numFmtId="4" fontId="3" fillId="0" borderId="26" xfId="0" applyNumberFormat="1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4" fontId="4" fillId="33" borderId="27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4" fontId="4" fillId="33" borderId="28" xfId="0" applyNumberFormat="1" applyFont="1" applyFill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 wrapText="1"/>
      <protection/>
    </xf>
    <xf numFmtId="2" fontId="4" fillId="34" borderId="0" xfId="0" applyNumberFormat="1" applyFont="1" applyFill="1" applyBorder="1" applyAlignment="1" applyProtection="1">
      <alignment vertical="top" wrapText="1"/>
      <protection/>
    </xf>
    <xf numFmtId="0" fontId="7" fillId="34" borderId="0" xfId="0" applyFont="1" applyFill="1" applyAlignment="1" applyProtection="1">
      <alignment/>
      <protection locked="0"/>
    </xf>
    <xf numFmtId="4" fontId="4" fillId="33" borderId="2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2" fontId="4" fillId="0" borderId="0" xfId="0" applyNumberFormat="1" applyFont="1" applyFill="1" applyBorder="1" applyAlignment="1" applyProtection="1">
      <alignment vertical="top" wrapText="1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6" fillId="33" borderId="29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33" borderId="3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2" fillId="35" borderId="27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 wrapText="1"/>
      <protection locked="0"/>
    </xf>
    <xf numFmtId="0" fontId="12" fillId="0" borderId="26" xfId="0" applyFont="1" applyFill="1" applyBorder="1" applyAlignment="1" applyProtection="1">
      <alignment wrapText="1"/>
      <protection locked="0"/>
    </xf>
    <xf numFmtId="2" fontId="12" fillId="0" borderId="26" xfId="0" applyNumberFormat="1" applyFont="1" applyBorder="1" applyAlignment="1" applyProtection="1">
      <alignment/>
      <protection locked="0"/>
    </xf>
    <xf numFmtId="0" fontId="12" fillId="36" borderId="18" xfId="0" applyFont="1" applyFill="1" applyBorder="1" applyAlignment="1" applyProtection="1">
      <alignment wrapText="1"/>
      <protection locked="0"/>
    </xf>
    <xf numFmtId="0" fontId="12" fillId="36" borderId="0" xfId="0" applyFont="1" applyFill="1" applyBorder="1" applyAlignment="1" applyProtection="1">
      <alignment wrapText="1"/>
      <protection locked="0"/>
    </xf>
    <xf numFmtId="0" fontId="9" fillId="36" borderId="0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 wrapText="1"/>
      <protection locked="0"/>
    </xf>
    <xf numFmtId="0" fontId="12" fillId="36" borderId="34" xfId="0" applyFont="1" applyFill="1" applyBorder="1" applyAlignment="1" applyProtection="1">
      <alignment/>
      <protection locked="0"/>
    </xf>
    <xf numFmtId="0" fontId="12" fillId="36" borderId="35" xfId="0" applyFont="1" applyFill="1" applyBorder="1" applyAlignment="1" applyProtection="1">
      <alignment/>
      <protection locked="0"/>
    </xf>
    <xf numFmtId="0" fontId="9" fillId="36" borderId="35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 locked="0"/>
    </xf>
    <xf numFmtId="0" fontId="9" fillId="36" borderId="19" xfId="0" applyFont="1" applyFill="1" applyBorder="1" applyAlignment="1" applyProtection="1">
      <alignment/>
      <protection locked="0"/>
    </xf>
    <xf numFmtId="0" fontId="9" fillId="36" borderId="14" xfId="0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36" borderId="19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37" borderId="19" xfId="0" applyFont="1" applyFill="1" applyBorder="1" applyAlignment="1" applyProtection="1">
      <alignment/>
      <protection locked="0"/>
    </xf>
    <xf numFmtId="0" fontId="9" fillId="37" borderId="14" xfId="0" applyFont="1" applyFill="1" applyBorder="1" applyAlignment="1" applyProtection="1">
      <alignment/>
      <protection locked="0"/>
    </xf>
    <xf numFmtId="0" fontId="12" fillId="37" borderId="14" xfId="0" applyFont="1" applyFill="1" applyBorder="1" applyAlignment="1" applyProtection="1">
      <alignment/>
      <protection locked="0"/>
    </xf>
    <xf numFmtId="0" fontId="12" fillId="37" borderId="15" xfId="0" applyFont="1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2" fillId="33" borderId="36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>
      <alignment horizontal="center" wrapText="1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wrapText="1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36" borderId="13" xfId="0" applyFont="1" applyFill="1" applyBorder="1" applyAlignment="1" applyProtection="1">
      <alignment/>
      <protection locked="0"/>
    </xf>
    <xf numFmtId="0" fontId="9" fillId="36" borderId="29" xfId="0" applyFont="1" applyFill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2" fontId="15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>
      <alignment horizontal="center" wrapText="1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33" borderId="20" xfId="0" applyFont="1" applyFill="1" applyBorder="1" applyAlignment="1" applyProtection="1">
      <alignment wrapText="1"/>
      <protection/>
    </xf>
    <xf numFmtId="0" fontId="9" fillId="38" borderId="24" xfId="0" applyFont="1" applyFill="1" applyBorder="1" applyAlignment="1">
      <alignment horizontal="center" vertical="top" wrapText="1"/>
    </xf>
    <xf numFmtId="0" fontId="9" fillId="38" borderId="25" xfId="0" applyFont="1" applyFill="1" applyBorder="1" applyAlignment="1">
      <alignment horizontal="center" vertical="top" wrapText="1"/>
    </xf>
    <xf numFmtId="0" fontId="12" fillId="38" borderId="26" xfId="0" applyNumberFormat="1" applyFont="1" applyFill="1" applyBorder="1" applyAlignment="1" applyProtection="1">
      <alignment wrapText="1"/>
      <protection locked="0"/>
    </xf>
    <xf numFmtId="0" fontId="9" fillId="38" borderId="24" xfId="0" applyFont="1" applyFill="1" applyBorder="1" applyAlignment="1" applyProtection="1">
      <alignment horizontal="center" vertical="center" wrapText="1"/>
      <protection locked="0"/>
    </xf>
    <xf numFmtId="0" fontId="9" fillId="38" borderId="25" xfId="0" applyFont="1" applyFill="1" applyBorder="1" applyAlignment="1" applyProtection="1">
      <alignment horizontal="center" vertical="center" wrapText="1"/>
      <protection locked="0"/>
    </xf>
    <xf numFmtId="0" fontId="9" fillId="38" borderId="3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9" fillId="38" borderId="26" xfId="0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vertical="center" wrapText="1"/>
      <protection locked="0"/>
    </xf>
    <xf numFmtId="14" fontId="16" fillId="0" borderId="26" xfId="0" applyNumberFormat="1" applyFont="1" applyFill="1" applyBorder="1" applyAlignment="1" applyProtection="1">
      <alignment vertical="center" wrapText="1"/>
      <protection locked="0"/>
    </xf>
    <xf numFmtId="0" fontId="16" fillId="33" borderId="26" xfId="0" applyFont="1" applyFill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center" wrapText="1"/>
      <protection/>
    </xf>
    <xf numFmtId="0" fontId="9" fillId="36" borderId="26" xfId="0" applyFont="1" applyFill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5" fillId="37" borderId="14" xfId="0" applyFont="1" applyFill="1" applyBorder="1" applyAlignment="1" applyProtection="1">
      <alignment wrapText="1"/>
      <protection/>
    </xf>
    <xf numFmtId="0" fontId="25" fillId="37" borderId="15" xfId="0" applyFont="1" applyFill="1" applyBorder="1" applyAlignment="1" applyProtection="1">
      <alignment wrapText="1"/>
      <protection/>
    </xf>
    <xf numFmtId="0" fontId="4" fillId="33" borderId="38" xfId="0" applyFont="1" applyFill="1" applyBorder="1" applyAlignment="1">
      <alignment/>
    </xf>
    <xf numFmtId="0" fontId="4" fillId="33" borderId="16" xfId="0" applyFont="1" applyFill="1" applyBorder="1" applyAlignment="1" applyProtection="1">
      <alignment/>
      <protection/>
    </xf>
    <xf numFmtId="4" fontId="4" fillId="33" borderId="39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164" fontId="3" fillId="0" borderId="40" xfId="45" applyFont="1" applyBorder="1" applyAlignment="1" applyProtection="1">
      <alignment/>
      <protection/>
    </xf>
    <xf numFmtId="164" fontId="4" fillId="0" borderId="40" xfId="45" applyFont="1" applyBorder="1" applyAlignment="1" applyProtection="1">
      <alignment/>
      <protection/>
    </xf>
    <xf numFmtId="164" fontId="4" fillId="0" borderId="40" xfId="45" applyFont="1" applyBorder="1" applyAlignment="1" applyProtection="1">
      <alignment horizontal="right"/>
      <protection/>
    </xf>
    <xf numFmtId="164" fontId="3" fillId="0" borderId="11" xfId="45" applyFont="1" applyBorder="1" applyAlignment="1" applyProtection="1">
      <alignment/>
      <protection/>
    </xf>
    <xf numFmtId="164" fontId="3" fillId="33" borderId="39" xfId="45" applyFont="1" applyFill="1" applyBorder="1" applyAlignment="1" applyProtection="1">
      <alignment/>
      <protection/>
    </xf>
    <xf numFmtId="164" fontId="3" fillId="33" borderId="27" xfId="45" applyFont="1" applyFill="1" applyBorder="1" applyAlignment="1" applyProtection="1">
      <alignment/>
      <protection/>
    </xf>
    <xf numFmtId="4" fontId="4" fillId="0" borderId="4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29" xfId="0" applyFont="1" applyFill="1" applyBorder="1" applyAlignment="1">
      <alignment horizontal="left" indent="1"/>
    </xf>
    <xf numFmtId="0" fontId="3" fillId="0" borderId="4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26" xfId="0" applyFont="1" applyBorder="1" applyAlignment="1" applyProtection="1">
      <alignment wrapText="1"/>
      <protection locked="0"/>
    </xf>
    <xf numFmtId="0" fontId="15" fillId="33" borderId="26" xfId="0" applyFont="1" applyFill="1" applyBorder="1" applyAlignment="1" applyProtection="1">
      <alignment/>
      <protection locked="0"/>
    </xf>
    <xf numFmtId="2" fontId="15" fillId="33" borderId="26" xfId="0" applyNumberFormat="1" applyFont="1" applyFill="1" applyBorder="1" applyAlignment="1" applyProtection="1">
      <alignment/>
      <protection locked="0"/>
    </xf>
    <xf numFmtId="0" fontId="16" fillId="33" borderId="26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43" xfId="0" applyFont="1" applyBorder="1" applyAlignment="1" applyProtection="1">
      <alignment wrapText="1"/>
      <protection locked="0"/>
    </xf>
    <xf numFmtId="2" fontId="12" fillId="0" borderId="0" xfId="0" applyNumberFormat="1" applyFont="1" applyBorder="1" applyAlignment="1">
      <alignment horizontal="right" wrapText="1"/>
    </xf>
    <xf numFmtId="0" fontId="9" fillId="0" borderId="0" xfId="0" applyFont="1" applyAlignment="1" applyProtection="1">
      <alignment/>
      <protection locked="0"/>
    </xf>
    <xf numFmtId="2" fontId="9" fillId="36" borderId="44" xfId="0" applyNumberFormat="1" applyFont="1" applyFill="1" applyBorder="1" applyAlignment="1">
      <alignment wrapText="1"/>
    </xf>
    <xf numFmtId="0" fontId="9" fillId="36" borderId="43" xfId="0" applyFont="1" applyFill="1" applyBorder="1" applyAlignment="1">
      <alignment/>
    </xf>
    <xf numFmtId="0" fontId="9" fillId="36" borderId="45" xfId="0" applyFont="1" applyFill="1" applyBorder="1" applyAlignment="1">
      <alignment/>
    </xf>
    <xf numFmtId="4" fontId="15" fillId="33" borderId="46" xfId="0" applyNumberFormat="1" applyFont="1" applyFill="1" applyBorder="1" applyAlignment="1" applyProtection="1">
      <alignment/>
      <protection/>
    </xf>
    <xf numFmtId="4" fontId="12" fillId="38" borderId="47" xfId="0" applyNumberFormat="1" applyFont="1" applyFill="1" applyBorder="1" applyAlignment="1" applyProtection="1">
      <alignment/>
      <protection locked="0"/>
    </xf>
    <xf numFmtId="4" fontId="12" fillId="38" borderId="48" xfId="0" applyNumberFormat="1" applyFont="1" applyFill="1" applyBorder="1" applyAlignment="1" applyProtection="1">
      <alignment/>
      <protection locked="0"/>
    </xf>
    <xf numFmtId="4" fontId="9" fillId="33" borderId="36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 horizontal="right"/>
      <protection locked="0"/>
    </xf>
    <xf numFmtId="4" fontId="9" fillId="33" borderId="49" xfId="0" applyNumberFormat="1" applyFont="1" applyFill="1" applyBorder="1" applyAlignment="1" applyProtection="1">
      <alignment/>
      <protection/>
    </xf>
    <xf numFmtId="4" fontId="16" fillId="33" borderId="26" xfId="0" applyNumberFormat="1" applyFont="1" applyFill="1" applyBorder="1" applyAlignment="1" applyProtection="1">
      <alignment/>
      <protection/>
    </xf>
    <xf numFmtId="4" fontId="16" fillId="33" borderId="21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/>
      <protection locked="0"/>
    </xf>
    <xf numFmtId="4" fontId="12" fillId="38" borderId="21" xfId="0" applyNumberFormat="1" applyFont="1" applyFill="1" applyBorder="1" applyAlignment="1" applyProtection="1">
      <alignment/>
      <protection/>
    </xf>
    <xf numFmtId="4" fontId="9" fillId="36" borderId="50" xfId="0" applyNumberFormat="1" applyFont="1" applyFill="1" applyBorder="1" applyAlignment="1" applyProtection="1">
      <alignment/>
      <protection/>
    </xf>
    <xf numFmtId="4" fontId="12" fillId="33" borderId="25" xfId="0" applyNumberFormat="1" applyFont="1" applyFill="1" applyBorder="1" applyAlignment="1" applyProtection="1">
      <alignment/>
      <protection/>
    </xf>
    <xf numFmtId="4" fontId="12" fillId="33" borderId="21" xfId="0" applyNumberFormat="1" applyFont="1" applyFill="1" applyBorder="1" applyAlignment="1" applyProtection="1">
      <alignment/>
      <protection/>
    </xf>
    <xf numFmtId="4" fontId="12" fillId="33" borderId="23" xfId="0" applyNumberFormat="1" applyFont="1" applyFill="1" applyBorder="1" applyAlignment="1" applyProtection="1">
      <alignment/>
      <protection/>
    </xf>
    <xf numFmtId="0" fontId="12" fillId="38" borderId="26" xfId="0" applyNumberFormat="1" applyFont="1" applyFill="1" applyBorder="1" applyAlignment="1" applyProtection="1">
      <alignment/>
      <protection locked="0"/>
    </xf>
    <xf numFmtId="4" fontId="9" fillId="36" borderId="21" xfId="0" applyNumberFormat="1" applyFont="1" applyFill="1" applyBorder="1" applyAlignment="1" applyProtection="1">
      <alignment/>
      <protection/>
    </xf>
    <xf numFmtId="4" fontId="9" fillId="36" borderId="25" xfId="0" applyNumberFormat="1" applyFont="1" applyFill="1" applyBorder="1" applyAlignment="1" applyProtection="1">
      <alignment/>
      <protection/>
    </xf>
    <xf numFmtId="4" fontId="15" fillId="33" borderId="28" xfId="0" applyNumberFormat="1" applyFont="1" applyFill="1" applyBorder="1" applyAlignment="1" applyProtection="1">
      <alignment/>
      <protection/>
    </xf>
    <xf numFmtId="0" fontId="12" fillId="38" borderId="26" xfId="0" applyNumberFormat="1" applyFont="1" applyFill="1" applyBorder="1" applyAlignment="1" applyProtection="1">
      <alignment/>
      <protection locked="0"/>
    </xf>
    <xf numFmtId="0" fontId="12" fillId="36" borderId="26" xfId="0" applyNumberFormat="1" applyFont="1" applyFill="1" applyBorder="1" applyAlignment="1" applyProtection="1">
      <alignment/>
      <protection locked="0"/>
    </xf>
    <xf numFmtId="4" fontId="12" fillId="38" borderId="26" xfId="0" applyNumberFormat="1" applyFont="1" applyFill="1" applyBorder="1" applyAlignment="1" applyProtection="1">
      <alignment/>
      <protection locked="0"/>
    </xf>
    <xf numFmtId="4" fontId="12" fillId="38" borderId="26" xfId="0" applyNumberFormat="1" applyFont="1" applyFill="1" applyBorder="1" applyAlignment="1" applyProtection="1">
      <alignment/>
      <protection/>
    </xf>
    <xf numFmtId="4" fontId="12" fillId="36" borderId="26" xfId="0" applyNumberFormat="1" applyFont="1" applyFill="1" applyBorder="1" applyAlignment="1" applyProtection="1">
      <alignment/>
      <protection locked="0"/>
    </xf>
    <xf numFmtId="4" fontId="12" fillId="36" borderId="26" xfId="0" applyNumberFormat="1" applyFont="1" applyFill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/>
      <protection/>
    </xf>
    <xf numFmtId="4" fontId="15" fillId="33" borderId="26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 wrapText="1"/>
      <protection locked="0"/>
    </xf>
    <xf numFmtId="4" fontId="12" fillId="38" borderId="21" xfId="0" applyNumberFormat="1" applyFont="1" applyFill="1" applyBorder="1" applyAlignment="1" applyProtection="1">
      <alignment wrapText="1"/>
      <protection/>
    </xf>
    <xf numFmtId="4" fontId="9" fillId="36" borderId="50" xfId="0" applyNumberFormat="1" applyFont="1" applyFill="1" applyBorder="1" applyAlignment="1" applyProtection="1">
      <alignment wrapText="1"/>
      <protection/>
    </xf>
    <xf numFmtId="4" fontId="12" fillId="38" borderId="25" xfId="0" applyNumberFormat="1" applyFont="1" applyFill="1" applyBorder="1" applyAlignment="1" applyProtection="1">
      <alignment wrapText="1"/>
      <protection/>
    </xf>
    <xf numFmtId="4" fontId="12" fillId="38" borderId="25" xfId="0" applyNumberFormat="1" applyFont="1" applyFill="1" applyBorder="1" applyAlignment="1" applyProtection="1">
      <alignment horizontal="right" wrapText="1"/>
      <protection/>
    </xf>
    <xf numFmtId="4" fontId="9" fillId="36" borderId="51" xfId="0" applyNumberFormat="1" applyFont="1" applyFill="1" applyBorder="1" applyAlignment="1">
      <alignment/>
    </xf>
    <xf numFmtId="4" fontId="9" fillId="36" borderId="52" xfId="0" applyNumberFormat="1" applyFont="1" applyFill="1" applyBorder="1" applyAlignment="1">
      <alignment/>
    </xf>
    <xf numFmtId="4" fontId="12" fillId="38" borderId="21" xfId="0" applyNumberFormat="1" applyFont="1" applyFill="1" applyBorder="1" applyAlignment="1">
      <alignment/>
    </xf>
    <xf numFmtId="4" fontId="12" fillId="38" borderId="23" xfId="0" applyNumberFormat="1" applyFont="1" applyFill="1" applyBorder="1" applyAlignment="1" applyProtection="1">
      <alignment wrapText="1"/>
      <protection/>
    </xf>
    <xf numFmtId="4" fontId="9" fillId="36" borderId="28" xfId="0" applyNumberFormat="1" applyFont="1" applyFill="1" applyBorder="1" applyAlignment="1" applyProtection="1">
      <alignment/>
      <protection/>
    </xf>
    <xf numFmtId="0" fontId="25" fillId="37" borderId="19" xfId="0" applyFont="1" applyFill="1" applyBorder="1" applyAlignment="1" applyProtection="1">
      <alignment/>
      <protection/>
    </xf>
    <xf numFmtId="0" fontId="12" fillId="0" borderId="26" xfId="0" applyNumberFormat="1" applyFont="1" applyBorder="1" applyAlignment="1" applyProtection="1">
      <alignment wrapText="1"/>
      <protection locked="0"/>
    </xf>
    <xf numFmtId="0" fontId="12" fillId="0" borderId="49" xfId="0" applyNumberFormat="1" applyFont="1" applyBorder="1" applyAlignment="1" applyProtection="1">
      <alignment wrapText="1"/>
      <protection locked="0"/>
    </xf>
    <xf numFmtId="0" fontId="12" fillId="38" borderId="21" xfId="0" applyNumberFormat="1" applyFont="1" applyFill="1" applyBorder="1" applyAlignment="1" applyProtection="1">
      <alignment/>
      <protection locked="0"/>
    </xf>
    <xf numFmtId="4" fontId="25" fillId="37" borderId="53" xfId="0" applyNumberFormat="1" applyFont="1" applyFill="1" applyBorder="1" applyAlignment="1" applyProtection="1">
      <alignment wrapText="1"/>
      <protection/>
    </xf>
    <xf numFmtId="10" fontId="25" fillId="37" borderId="53" xfId="50" applyNumberFormat="1" applyFont="1" applyFill="1" applyBorder="1" applyAlignment="1" applyProtection="1">
      <alignment wrapText="1"/>
      <protection/>
    </xf>
    <xf numFmtId="0" fontId="15" fillId="38" borderId="53" xfId="0" applyFont="1" applyFill="1" applyBorder="1" applyAlignment="1" applyProtection="1">
      <alignment vertical="top"/>
      <protection locked="0"/>
    </xf>
    <xf numFmtId="2" fontId="9" fillId="36" borderId="14" xfId="0" applyNumberFormat="1" applyFont="1" applyFill="1" applyBorder="1" applyAlignment="1" applyProtection="1">
      <alignment wrapText="1"/>
      <protection locked="0"/>
    </xf>
    <xf numFmtId="4" fontId="9" fillId="36" borderId="54" xfId="0" applyNumberFormat="1" applyFont="1" applyFill="1" applyBorder="1" applyAlignment="1" applyProtection="1">
      <alignment wrapText="1"/>
      <protection locked="0"/>
    </xf>
    <xf numFmtId="4" fontId="9" fillId="36" borderId="54" xfId="0" applyNumberFormat="1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/>
      <protection locked="0"/>
    </xf>
    <xf numFmtId="2" fontId="9" fillId="36" borderId="15" xfId="0" applyNumberFormat="1" applyFont="1" applyFill="1" applyBorder="1" applyAlignment="1" applyProtection="1">
      <alignment/>
      <protection/>
    </xf>
    <xf numFmtId="4" fontId="12" fillId="36" borderId="54" xfId="0" applyNumberFormat="1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4" fontId="12" fillId="0" borderId="26" xfId="0" applyNumberFormat="1" applyFont="1" applyBorder="1" applyAlignment="1" applyProtection="1">
      <alignment/>
      <protection locked="0"/>
    </xf>
    <xf numFmtId="4" fontId="9" fillId="36" borderId="46" xfId="0" applyNumberFormat="1" applyFont="1" applyFill="1" applyBorder="1" applyAlignment="1" applyProtection="1">
      <alignment wrapText="1"/>
      <protection/>
    </xf>
    <xf numFmtId="2" fontId="9" fillId="0" borderId="55" xfId="0" applyNumberFormat="1" applyFont="1" applyBorder="1" applyAlignment="1" applyProtection="1">
      <alignment horizontal="center" vertical="center" wrapText="1"/>
      <protection locked="0"/>
    </xf>
    <xf numFmtId="0" fontId="12" fillId="38" borderId="49" xfId="0" applyNumberFormat="1" applyFont="1" applyFill="1" applyBorder="1" applyAlignment="1" applyProtection="1">
      <alignment wrapText="1"/>
      <protection locked="0"/>
    </xf>
    <xf numFmtId="4" fontId="12" fillId="38" borderId="49" xfId="0" applyNumberFormat="1" applyFont="1" applyFill="1" applyBorder="1" applyAlignment="1" applyProtection="1">
      <alignment wrapText="1"/>
      <protection locked="0"/>
    </xf>
    <xf numFmtId="4" fontId="12" fillId="38" borderId="52" xfId="0" applyNumberFormat="1" applyFont="1" applyFill="1" applyBorder="1" applyAlignment="1" applyProtection="1">
      <alignment wrapText="1"/>
      <protection/>
    </xf>
    <xf numFmtId="0" fontId="12" fillId="33" borderId="34" xfId="0" applyFont="1" applyFill="1" applyBorder="1" applyAlignment="1" applyProtection="1">
      <alignment horizontal="left" wrapText="1"/>
      <protection/>
    </xf>
    <xf numFmtId="0" fontId="12" fillId="33" borderId="35" xfId="0" applyFont="1" applyFill="1" applyBorder="1" applyAlignment="1" applyProtection="1">
      <alignment horizontal="left" wrapText="1"/>
      <protection/>
    </xf>
    <xf numFmtId="0" fontId="12" fillId="33" borderId="56" xfId="0" applyFont="1" applyFill="1" applyBorder="1" applyAlignment="1" applyProtection="1">
      <alignment horizontal="left" wrapText="1"/>
      <protection/>
    </xf>
    <xf numFmtId="0" fontId="9" fillId="36" borderId="19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/>
    </xf>
    <xf numFmtId="0" fontId="12" fillId="38" borderId="57" xfId="0" applyNumberFormat="1" applyFont="1" applyFill="1" applyBorder="1" applyAlignment="1" applyProtection="1">
      <alignment wrapText="1"/>
      <protection locked="0"/>
    </xf>
    <xf numFmtId="4" fontId="12" fillId="38" borderId="57" xfId="0" applyNumberFormat="1" applyFont="1" applyFill="1" applyBorder="1" applyAlignment="1" applyProtection="1">
      <alignment wrapText="1"/>
      <protection locked="0"/>
    </xf>
    <xf numFmtId="4" fontId="12" fillId="38" borderId="40" xfId="0" applyNumberFormat="1" applyFont="1" applyFill="1" applyBorder="1" applyAlignment="1" applyProtection="1">
      <alignment wrapText="1"/>
      <protection/>
    </xf>
    <xf numFmtId="2" fontId="9" fillId="36" borderId="54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2" fillId="36" borderId="14" xfId="0" applyFont="1" applyFill="1" applyBorder="1" applyAlignment="1">
      <alignment/>
    </xf>
    <xf numFmtId="2" fontId="12" fillId="36" borderId="14" xfId="0" applyNumberFormat="1" applyFont="1" applyFill="1" applyBorder="1" applyAlignment="1">
      <alignment/>
    </xf>
    <xf numFmtId="4" fontId="12" fillId="36" borderId="54" xfId="0" applyNumberFormat="1" applyFont="1" applyFill="1" applyBorder="1" applyAlignment="1">
      <alignment/>
    </xf>
    <xf numFmtId="4" fontId="9" fillId="36" borderId="50" xfId="0" applyNumberFormat="1" applyFont="1" applyFill="1" applyBorder="1" applyAlignment="1">
      <alignment/>
    </xf>
    <xf numFmtId="4" fontId="15" fillId="33" borderId="50" xfId="0" applyNumberFormat="1" applyFont="1" applyFill="1" applyBorder="1" applyAlignment="1" applyProtection="1">
      <alignment/>
      <protection/>
    </xf>
    <xf numFmtId="0" fontId="12" fillId="33" borderId="58" xfId="0" applyFont="1" applyFill="1" applyBorder="1" applyAlignment="1" applyProtection="1">
      <alignment horizontal="left" wrapText="1"/>
      <protection/>
    </xf>
    <xf numFmtId="0" fontId="12" fillId="33" borderId="59" xfId="0" applyFont="1" applyFill="1" applyBorder="1" applyAlignment="1" applyProtection="1">
      <alignment horizontal="left" wrapText="1"/>
      <protection/>
    </xf>
    <xf numFmtId="0" fontId="12" fillId="33" borderId="60" xfId="0" applyFont="1" applyFill="1" applyBorder="1" applyAlignment="1" applyProtection="1">
      <alignment horizontal="left" wrapText="1"/>
      <protection/>
    </xf>
    <xf numFmtId="0" fontId="12" fillId="36" borderId="15" xfId="0" applyFont="1" applyFill="1" applyBorder="1" applyAlignment="1">
      <alignment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9" fillId="38" borderId="25" xfId="0" applyFont="1" applyFill="1" applyBorder="1" applyAlignment="1" applyProtection="1">
      <alignment vertical="center" wrapText="1"/>
      <protection locked="0"/>
    </xf>
    <xf numFmtId="4" fontId="12" fillId="33" borderId="50" xfId="0" applyNumberFormat="1" applyFont="1" applyFill="1" applyBorder="1" applyAlignment="1" applyProtection="1">
      <alignment/>
      <protection/>
    </xf>
    <xf numFmtId="0" fontId="12" fillId="33" borderId="61" xfId="0" applyFont="1" applyFill="1" applyBorder="1" applyAlignment="1" applyProtection="1">
      <alignment horizontal="left" wrapText="1"/>
      <protection/>
    </xf>
    <xf numFmtId="0" fontId="12" fillId="33" borderId="62" xfId="0" applyFont="1" applyFill="1" applyBorder="1" applyAlignment="1" applyProtection="1">
      <alignment horizontal="left" wrapText="1"/>
      <protection/>
    </xf>
    <xf numFmtId="0" fontId="12" fillId="33" borderId="63" xfId="0" applyFont="1" applyFill="1" applyBorder="1" applyAlignment="1" applyProtection="1">
      <alignment horizontal="left" wrapText="1"/>
      <protection/>
    </xf>
    <xf numFmtId="0" fontId="15" fillId="33" borderId="19" xfId="0" applyFont="1" applyFill="1" applyBorder="1" applyAlignment="1" applyProtection="1">
      <alignment horizontal="left" wrapText="1"/>
      <protection/>
    </xf>
    <xf numFmtId="0" fontId="15" fillId="33" borderId="14" xfId="0" applyFont="1" applyFill="1" applyBorder="1" applyAlignment="1" applyProtection="1">
      <alignment horizontal="left" wrapText="1"/>
      <protection/>
    </xf>
    <xf numFmtId="0" fontId="15" fillId="33" borderId="54" xfId="0" applyFont="1" applyFill="1" applyBorder="1" applyAlignment="1" applyProtection="1">
      <alignment horizontal="left" wrapText="1"/>
      <protection/>
    </xf>
    <xf numFmtId="0" fontId="15" fillId="33" borderId="15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wrapText="1"/>
      <protection locked="0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left" vertical="center"/>
      <protection/>
    </xf>
    <xf numFmtId="0" fontId="17" fillId="37" borderId="19" xfId="0" applyFont="1" applyFill="1" applyBorder="1" applyAlignment="1" applyProtection="1">
      <alignment horizontal="right" wrapText="1"/>
      <protection/>
    </xf>
    <xf numFmtId="0" fontId="17" fillId="37" borderId="14" xfId="0" applyFont="1" applyFill="1" applyBorder="1" applyAlignment="1" applyProtection="1">
      <alignment horizontal="right" wrapText="1"/>
      <protection/>
    </xf>
    <xf numFmtId="0" fontId="17" fillId="37" borderId="15" xfId="0" applyFont="1" applyFill="1" applyBorder="1" applyAlignment="1" applyProtection="1">
      <alignment horizontal="right" wrapText="1"/>
      <protection/>
    </xf>
    <xf numFmtId="0" fontId="12" fillId="0" borderId="20" xfId="0" applyFont="1" applyBorder="1" applyAlignment="1" applyProtection="1">
      <alignment wrapText="1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25" fillId="37" borderId="19" xfId="0" applyFont="1" applyFill="1" applyBorder="1" applyAlignment="1" applyProtection="1">
      <alignment wrapText="1"/>
      <protection/>
    </xf>
    <xf numFmtId="0" fontId="25" fillId="37" borderId="14" xfId="0" applyFont="1" applyFill="1" applyBorder="1" applyAlignment="1" applyProtection="1">
      <alignment wrapText="1"/>
      <protection/>
    </xf>
    <xf numFmtId="0" fontId="25" fillId="37" borderId="15" xfId="0" applyFont="1" applyFill="1" applyBorder="1" applyAlignment="1" applyProtection="1">
      <alignment wrapText="1"/>
      <protection/>
    </xf>
    <xf numFmtId="0" fontId="9" fillId="33" borderId="30" xfId="0" applyFont="1" applyFill="1" applyBorder="1" applyAlignment="1" applyProtection="1">
      <alignment wrapText="1"/>
      <protection locked="0"/>
    </xf>
    <xf numFmtId="0" fontId="12" fillId="0" borderId="49" xfId="0" applyFont="1" applyBorder="1" applyAlignment="1">
      <alignment wrapText="1"/>
    </xf>
    <xf numFmtId="0" fontId="12" fillId="33" borderId="36" xfId="0" applyFont="1" applyFill="1" applyBorder="1" applyAlignment="1" applyProtection="1">
      <alignment/>
      <protection/>
    </xf>
    <xf numFmtId="0" fontId="12" fillId="33" borderId="45" xfId="0" applyFont="1" applyFill="1" applyBorder="1" applyAlignment="1" applyProtection="1">
      <alignment/>
      <protection/>
    </xf>
    <xf numFmtId="0" fontId="12" fillId="33" borderId="64" xfId="0" applyFont="1" applyFill="1" applyBorder="1" applyAlignment="1" applyProtection="1">
      <alignment/>
      <protection/>
    </xf>
    <xf numFmtId="0" fontId="17" fillId="37" borderId="29" xfId="0" applyFont="1" applyFill="1" applyBorder="1" applyAlignment="1" applyProtection="1">
      <alignment wrapText="1"/>
      <protection locked="0"/>
    </xf>
    <xf numFmtId="0" fontId="17" fillId="37" borderId="13" xfId="0" applyFont="1" applyFill="1" applyBorder="1" applyAlignment="1" applyProtection="1">
      <alignment wrapText="1"/>
      <protection locked="0"/>
    </xf>
    <xf numFmtId="0" fontId="12" fillId="0" borderId="48" xfId="0" applyFont="1" applyBorder="1" applyAlignment="1" applyProtection="1">
      <alignment wrapText="1"/>
      <protection locked="0"/>
    </xf>
    <xf numFmtId="0" fontId="12" fillId="0" borderId="35" xfId="0" applyFont="1" applyBorder="1" applyAlignment="1" applyProtection="1">
      <alignment wrapText="1"/>
      <protection locked="0"/>
    </xf>
    <xf numFmtId="0" fontId="12" fillId="0" borderId="65" xfId="0" applyFont="1" applyBorder="1" applyAlignment="1" applyProtection="1">
      <alignment wrapText="1"/>
      <protection locked="0"/>
    </xf>
    <xf numFmtId="0" fontId="9" fillId="33" borderId="30" xfId="0" applyFont="1" applyFill="1" applyBorder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wrapText="1"/>
      <protection locked="0"/>
    </xf>
    <xf numFmtId="0" fontId="12" fillId="0" borderId="26" xfId="0" applyFont="1" applyBorder="1" applyAlignment="1">
      <alignment wrapText="1"/>
    </xf>
    <xf numFmtId="0" fontId="17" fillId="36" borderId="19" xfId="0" applyFont="1" applyFill="1" applyBorder="1" applyAlignment="1" applyProtection="1">
      <alignment wrapText="1"/>
      <protection locked="0"/>
    </xf>
    <xf numFmtId="0" fontId="17" fillId="36" borderId="14" xfId="0" applyFont="1" applyFill="1" applyBorder="1" applyAlignment="1" applyProtection="1">
      <alignment wrapText="1"/>
      <protection locked="0"/>
    </xf>
    <xf numFmtId="0" fontId="17" fillId="36" borderId="15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0" fontId="9" fillId="0" borderId="67" xfId="0" applyFont="1" applyFill="1" applyBorder="1" applyAlignment="1" applyProtection="1">
      <alignment/>
      <protection/>
    </xf>
    <xf numFmtId="0" fontId="12" fillId="0" borderId="34" xfId="0" applyFont="1" applyBorder="1" applyAlignment="1" applyProtection="1">
      <alignment wrapText="1"/>
      <protection locked="0"/>
    </xf>
    <xf numFmtId="0" fontId="0" fillId="0" borderId="56" xfId="0" applyBorder="1" applyAlignment="1">
      <alignment wrapText="1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56" xfId="0" applyBorder="1" applyAlignment="1">
      <alignment vertical="center" wrapText="1"/>
    </xf>
    <xf numFmtId="0" fontId="12" fillId="0" borderId="56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/>
    </xf>
    <xf numFmtId="0" fontId="9" fillId="33" borderId="68" xfId="0" applyFont="1" applyFill="1" applyBorder="1" applyAlignment="1" applyProtection="1">
      <alignment vertical="top" wrapText="1"/>
      <protection/>
    </xf>
    <xf numFmtId="0" fontId="12" fillId="33" borderId="44" xfId="0" applyFont="1" applyFill="1" applyBorder="1" applyAlignment="1">
      <alignment vertical="top" wrapText="1"/>
    </xf>
    <xf numFmtId="0" fontId="12" fillId="0" borderId="44" xfId="0" applyFont="1" applyBorder="1" applyAlignment="1">
      <alignment wrapText="1"/>
    </xf>
    <xf numFmtId="0" fontId="0" fillId="0" borderId="50" xfId="0" applyBorder="1" applyAlignment="1">
      <alignment wrapText="1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>
      <alignment horizontal="center" vertical="center" wrapText="1"/>
    </xf>
    <xf numFmtId="0" fontId="12" fillId="33" borderId="69" xfId="0" applyFont="1" applyFill="1" applyBorder="1" applyAlignment="1" applyProtection="1">
      <alignment wrapText="1"/>
      <protection/>
    </xf>
    <xf numFmtId="0" fontId="12" fillId="33" borderId="24" xfId="0" applyFont="1" applyFill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7" fillId="37" borderId="38" xfId="0" applyFont="1" applyFill="1" applyBorder="1" applyAlignment="1" applyProtection="1">
      <alignment vertical="top" wrapText="1"/>
      <protection/>
    </xf>
    <xf numFmtId="0" fontId="17" fillId="37" borderId="16" xfId="0" applyFont="1" applyFill="1" applyBorder="1" applyAlignment="1" applyProtection="1">
      <alignment vertical="top" wrapText="1"/>
      <protection/>
    </xf>
    <xf numFmtId="0" fontId="17" fillId="37" borderId="39" xfId="0" applyFont="1" applyFill="1" applyBorder="1" applyAlignment="1" applyProtection="1">
      <alignment vertical="top" wrapText="1"/>
      <protection/>
    </xf>
    <xf numFmtId="0" fontId="12" fillId="0" borderId="56" xfId="0" applyFont="1" applyBorder="1" applyAlignment="1" applyProtection="1">
      <alignment wrapText="1"/>
      <protection locked="0"/>
    </xf>
    <xf numFmtId="0" fontId="15" fillId="33" borderId="38" xfId="0" applyFont="1" applyFill="1" applyBorder="1" applyAlignment="1" applyProtection="1">
      <alignment vertical="top" wrapText="1"/>
      <protection locked="0"/>
    </xf>
    <xf numFmtId="0" fontId="0" fillId="0" borderId="39" xfId="0" applyBorder="1" applyAlignment="1">
      <alignment/>
    </xf>
    <xf numFmtId="0" fontId="10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1" fillId="37" borderId="19" xfId="0" applyFont="1" applyFill="1" applyBorder="1" applyAlignment="1" applyProtection="1">
      <alignment horizontal="center" wrapText="1"/>
      <protection/>
    </xf>
    <xf numFmtId="0" fontId="21" fillId="37" borderId="14" xfId="0" applyFont="1" applyFill="1" applyBorder="1" applyAlignment="1" applyProtection="1">
      <alignment horizontal="center" wrapText="1"/>
      <protection/>
    </xf>
    <xf numFmtId="0" fontId="21" fillId="37" borderId="15" xfId="0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wrapText="1"/>
      <protection locked="0"/>
    </xf>
    <xf numFmtId="0" fontId="12" fillId="0" borderId="32" xfId="0" applyFont="1" applyBorder="1" applyAlignment="1">
      <alignment wrapText="1"/>
    </xf>
    <xf numFmtId="4" fontId="15" fillId="37" borderId="13" xfId="0" applyNumberFormat="1" applyFont="1" applyFill="1" applyBorder="1" applyAlignment="1" applyProtection="1">
      <alignment wrapText="1"/>
      <protection/>
    </xf>
    <xf numFmtId="4" fontId="0" fillId="0" borderId="28" xfId="0" applyNumberFormat="1" applyBorder="1" applyAlignment="1">
      <alignment wrapText="1"/>
    </xf>
    <xf numFmtId="0" fontId="21" fillId="37" borderId="19" xfId="0" applyFont="1" applyFill="1" applyBorder="1" applyAlignment="1" applyProtection="1">
      <alignment horizontal="center" wrapText="1"/>
      <protection locked="0"/>
    </xf>
    <xf numFmtId="0" fontId="21" fillId="37" borderId="14" xfId="0" applyFont="1" applyFill="1" applyBorder="1" applyAlignment="1" applyProtection="1">
      <alignment horizontal="center" wrapText="1"/>
      <protection locked="0"/>
    </xf>
    <xf numFmtId="0" fontId="21" fillId="37" borderId="15" xfId="0" applyFont="1" applyFill="1" applyBorder="1" applyAlignment="1" applyProtection="1">
      <alignment horizontal="center" wrapText="1"/>
      <protection locked="0"/>
    </xf>
    <xf numFmtId="0" fontId="9" fillId="33" borderId="68" xfId="0" applyFont="1" applyFill="1" applyBorder="1" applyAlignment="1" applyProtection="1">
      <alignment wrapText="1"/>
      <protection/>
    </xf>
    <xf numFmtId="0" fontId="2" fillId="33" borderId="44" xfId="0" applyFont="1" applyFill="1" applyBorder="1" applyAlignment="1">
      <alignment wrapText="1"/>
    </xf>
    <xf numFmtId="0" fontId="12" fillId="33" borderId="22" xfId="0" applyFont="1" applyFill="1" applyBorder="1" applyAlignment="1" applyProtection="1">
      <alignment wrapText="1"/>
      <protection/>
    </xf>
    <xf numFmtId="0" fontId="0" fillId="33" borderId="57" xfId="0" applyFill="1" applyBorder="1" applyAlignment="1">
      <alignment wrapText="1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57" xfId="0" applyFont="1" applyBorder="1" applyAlignment="1" applyProtection="1">
      <alignment vertical="top" wrapText="1"/>
      <protection locked="0"/>
    </xf>
    <xf numFmtId="0" fontId="9" fillId="36" borderId="19" xfId="0" applyFont="1" applyFill="1" applyBorder="1" applyAlignment="1" applyProtection="1">
      <alignment horizontal="left" wrapText="1"/>
      <protection locked="0"/>
    </xf>
    <xf numFmtId="0" fontId="9" fillId="36" borderId="14" xfId="0" applyFont="1" applyFill="1" applyBorder="1" applyAlignment="1" applyProtection="1">
      <alignment horizontal="left" wrapText="1"/>
      <protection locked="0"/>
    </xf>
    <xf numFmtId="0" fontId="9" fillId="36" borderId="15" xfId="0" applyFont="1" applyFill="1" applyBorder="1" applyAlignment="1" applyProtection="1">
      <alignment horizontal="left" wrapText="1"/>
      <protection locked="0"/>
    </xf>
    <xf numFmtId="0" fontId="12" fillId="33" borderId="20" xfId="0" applyFont="1" applyFill="1" applyBorder="1" applyAlignment="1" applyProtection="1">
      <alignment wrapText="1"/>
      <protection/>
    </xf>
    <xf numFmtId="0" fontId="12" fillId="33" borderId="26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48" xfId="0" applyFont="1" applyFill="1" applyBorder="1" applyAlignment="1" applyProtection="1">
      <alignment wrapText="1"/>
      <protection locked="0"/>
    </xf>
    <xf numFmtId="0" fontId="12" fillId="0" borderId="56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6" fillId="0" borderId="26" xfId="0" applyFont="1" applyFill="1" applyBorder="1" applyAlignment="1" applyProtection="1">
      <alignment vertical="center" wrapText="1"/>
      <protection locked="0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6" xfId="0" applyFont="1" applyBorder="1" applyAlignment="1">
      <alignment vertical="center" wrapText="1"/>
    </xf>
    <xf numFmtId="0" fontId="18" fillId="0" borderId="18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20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2" fillId="0" borderId="34" xfId="0" applyFont="1" applyBorder="1" applyAlignment="1" applyProtection="1">
      <alignment vertical="top" wrapText="1"/>
      <protection locked="0"/>
    </xf>
    <xf numFmtId="0" fontId="12" fillId="0" borderId="56" xfId="0" applyFont="1" applyBorder="1" applyAlignment="1" applyProtection="1">
      <alignment vertical="top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Alignment="1">
      <alignment horizontal="center" wrapText="1"/>
    </xf>
    <xf numFmtId="0" fontId="6" fillId="0" borderId="34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15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9" fillId="38" borderId="70" xfId="0" applyFont="1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vertical="top" wrapText="1"/>
      <protection locked="0"/>
    </xf>
    <xf numFmtId="0" fontId="24" fillId="0" borderId="62" xfId="0" applyFont="1" applyBorder="1" applyAlignment="1">
      <alignment wrapText="1"/>
    </xf>
    <xf numFmtId="0" fontId="0" fillId="0" borderId="62" xfId="0" applyBorder="1" applyAlignment="1">
      <alignment wrapText="1"/>
    </xf>
    <xf numFmtId="0" fontId="9" fillId="38" borderId="39" xfId="0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0" fontId="9" fillId="38" borderId="16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26" xfId="0" applyBorder="1" applyAlignment="1">
      <alignment vertical="center" wrapText="1"/>
    </xf>
    <xf numFmtId="0" fontId="13" fillId="0" borderId="16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>
      <alignment horizontal="center" vertical="center" wrapText="1"/>
    </xf>
    <xf numFmtId="0" fontId="9" fillId="38" borderId="55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6" xfId="0" applyBorder="1" applyAlignment="1">
      <alignment vertical="center"/>
    </xf>
    <xf numFmtId="0" fontId="18" fillId="0" borderId="19" xfId="0" applyFont="1" applyBorder="1" applyAlignment="1" applyProtection="1">
      <alignment wrapText="1"/>
      <protection locked="0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2" fillId="0" borderId="69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16" fillId="0" borderId="19" xfId="0" applyFont="1" applyBorder="1" applyAlignment="1" applyProtection="1">
      <alignment vertical="top" wrapText="1"/>
      <protection locked="0"/>
    </xf>
    <xf numFmtId="0" fontId="16" fillId="0" borderId="14" xfId="0" applyFont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vertical="top" wrapText="1"/>
      <protection locked="0"/>
    </xf>
    <xf numFmtId="0" fontId="17" fillId="37" borderId="19" xfId="0" applyFont="1" applyFill="1" applyBorder="1" applyAlignment="1" applyProtection="1">
      <alignment horizontal="center" vertical="center" wrapText="1"/>
      <protection locked="0"/>
    </xf>
    <xf numFmtId="0" fontId="20" fillId="37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7" fillId="38" borderId="18" xfId="0" applyFont="1" applyFill="1" applyBorder="1" applyAlignment="1" applyProtection="1">
      <alignment horizontal="left" wrapText="1"/>
      <protection locked="0"/>
    </xf>
    <xf numFmtId="0" fontId="20" fillId="38" borderId="0" xfId="0" applyFont="1" applyFill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19" xfId="0" applyFont="1" applyFill="1" applyBorder="1" applyAlignment="1" applyProtection="1" quotePrefix="1">
      <alignment wrapText="1"/>
      <protection locked="0"/>
    </xf>
    <xf numFmtId="0" fontId="19" fillId="0" borderId="14" xfId="0" applyFont="1" applyFill="1" applyBorder="1" applyAlignment="1">
      <alignment wrapText="1"/>
    </xf>
    <xf numFmtId="0" fontId="19" fillId="0" borderId="15" xfId="0" applyFont="1" applyFill="1" applyBorder="1" applyAlignment="1">
      <alignment wrapText="1"/>
    </xf>
    <xf numFmtId="0" fontId="17" fillId="33" borderId="19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1" fillId="0" borderId="19" xfId="0" applyFont="1" applyFill="1" applyBorder="1" applyAlignment="1" applyProtection="1">
      <alignment vertical="top" wrapText="1"/>
      <protection locked="0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" fillId="0" borderId="7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8" fillId="0" borderId="18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 vertical="top" wrapText="1"/>
    </xf>
    <xf numFmtId="0" fontId="18" fillId="0" borderId="27" xfId="0" applyFont="1" applyBorder="1" applyAlignment="1">
      <alignment vertical="top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7" fillId="37" borderId="18" xfId="0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4" fillId="0" borderId="29" xfId="0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9" fillId="36" borderId="61" xfId="0" applyFont="1" applyFill="1" applyBorder="1" applyAlignment="1" applyProtection="1">
      <alignment horizontal="right" wrapText="1"/>
      <protection locked="0"/>
    </xf>
    <xf numFmtId="0" fontId="12" fillId="0" borderId="62" xfId="0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0" fontId="9" fillId="35" borderId="58" xfId="0" applyFont="1" applyFill="1" applyBorder="1" applyAlignment="1" applyProtection="1">
      <alignment vertical="center" wrapText="1"/>
      <protection locked="0"/>
    </xf>
    <xf numFmtId="0" fontId="12" fillId="0" borderId="59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7" fillId="37" borderId="19" xfId="0" applyFont="1" applyFill="1" applyBorder="1" applyAlignment="1" applyProtection="1">
      <alignment horizontal="center" vertical="top" wrapText="1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9" fillId="36" borderId="19" xfId="0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43" xfId="0" applyFont="1" applyBorder="1" applyAlignment="1" applyProtection="1">
      <alignment wrapText="1"/>
      <protection locked="0"/>
    </xf>
    <xf numFmtId="0" fontId="12" fillId="0" borderId="51" xfId="0" applyFont="1" applyBorder="1" applyAlignment="1" applyProtection="1">
      <alignment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9" fillId="36" borderId="19" xfId="0" applyFont="1" applyFill="1" applyBorder="1" applyAlignment="1" applyProtection="1">
      <alignment wrapText="1"/>
      <protection locked="0"/>
    </xf>
    <xf numFmtId="0" fontId="19" fillId="0" borderId="18" xfId="0" applyFont="1" applyBorder="1" applyAlignment="1" applyProtection="1">
      <alignment wrapText="1"/>
      <protection locked="0"/>
    </xf>
    <xf numFmtId="0" fontId="19" fillId="0" borderId="0" xfId="0" applyFont="1" applyBorder="1" applyAlignment="1">
      <alignment wrapText="1"/>
    </xf>
    <xf numFmtId="0" fontId="19" fillId="0" borderId="27" xfId="0" applyFont="1" applyBorder="1" applyAlignment="1">
      <alignment wrapText="1"/>
    </xf>
    <xf numFmtId="0" fontId="9" fillId="36" borderId="38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9" fillId="36" borderId="29" xfId="0" applyFont="1" applyFill="1" applyBorder="1" applyAlignment="1" applyProtection="1">
      <alignment wrapText="1"/>
      <protection/>
    </xf>
    <xf numFmtId="0" fontId="12" fillId="36" borderId="13" xfId="0" applyFont="1" applyFill="1" applyBorder="1" applyAlignment="1">
      <alignment wrapText="1"/>
    </xf>
    <xf numFmtId="0" fontId="12" fillId="36" borderId="75" xfId="0" applyFont="1" applyFill="1" applyBorder="1" applyAlignment="1">
      <alignment wrapText="1"/>
    </xf>
    <xf numFmtId="0" fontId="2" fillId="0" borderId="72" xfId="0" applyFont="1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15" fillId="33" borderId="19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6" fillId="0" borderId="20" xfId="0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1"/>
  <sheetViews>
    <sheetView zoomScale="75" zoomScaleNormal="75" zoomScaleSheetLayoutView="55" zoomScalePageLayoutView="0" workbookViewId="0" topLeftCell="A41">
      <selection activeCell="C196" sqref="C196"/>
    </sheetView>
  </sheetViews>
  <sheetFormatPr defaultColWidth="9.140625" defaultRowHeight="12.75"/>
  <cols>
    <col min="1" max="1" width="24.421875" style="26" customWidth="1"/>
    <col min="2" max="2" width="15.421875" style="26" customWidth="1"/>
    <col min="3" max="3" width="21.140625" style="26" customWidth="1"/>
    <col min="4" max="4" width="13.57421875" style="26" customWidth="1"/>
    <col min="5" max="5" width="14.7109375" style="26" customWidth="1"/>
    <col min="6" max="6" width="12.421875" style="26" customWidth="1"/>
    <col min="7" max="7" width="16.00390625" style="39" customWidth="1"/>
    <col min="8" max="8" width="13.00390625" style="26" customWidth="1"/>
    <col min="9" max="9" width="14.57421875" style="26" customWidth="1"/>
    <col min="10" max="10" width="18.140625" style="26" customWidth="1"/>
    <col min="11" max="11" width="12.8515625" style="26" customWidth="1"/>
    <col min="12" max="12" width="12.00390625" style="26" customWidth="1"/>
    <col min="13" max="13" width="4.28125" style="26" customWidth="1"/>
    <col min="14" max="16384" width="9.140625" style="26" customWidth="1"/>
  </cols>
  <sheetData>
    <row r="1" ht="36.75" customHeight="1"/>
    <row r="2" spans="1:7" s="27" customFormat="1" ht="18" customHeight="1">
      <c r="A2" s="90"/>
      <c r="B2" s="141"/>
      <c r="C2" s="142"/>
      <c r="D2" s="142"/>
      <c r="E2" s="142"/>
      <c r="F2" s="142"/>
      <c r="G2" s="142"/>
    </row>
    <row r="3" spans="1:7" s="27" customFormat="1" ht="16.5" customHeight="1" thickBot="1">
      <c r="A3" s="90"/>
      <c r="B3" s="141"/>
      <c r="C3" s="142"/>
      <c r="D3" s="142"/>
      <c r="E3" s="142"/>
      <c r="F3" s="142"/>
      <c r="G3" s="142"/>
    </row>
    <row r="4" spans="1:12" s="27" customFormat="1" ht="57" customHeight="1" thickBot="1">
      <c r="A4" s="265" t="s">
        <v>50</v>
      </c>
      <c r="B4" s="453" t="s">
        <v>160</v>
      </c>
      <c r="C4" s="454"/>
      <c r="D4" s="454"/>
      <c r="E4" s="454"/>
      <c r="F4" s="454"/>
      <c r="G4" s="454"/>
      <c r="H4" s="454"/>
      <c r="I4" s="454"/>
      <c r="J4" s="454"/>
      <c r="K4" s="454"/>
      <c r="L4" s="455"/>
    </row>
    <row r="5" ht="39.75" customHeight="1" thickBot="1"/>
    <row r="6" spans="1:12" ht="18.75" thickBot="1">
      <c r="A6" s="466" t="s">
        <v>125</v>
      </c>
      <c r="B6" s="467"/>
      <c r="C6" s="467"/>
      <c r="D6" s="467"/>
      <c r="E6" s="467"/>
      <c r="F6" s="467"/>
      <c r="G6" s="467"/>
      <c r="H6" s="468"/>
      <c r="I6" s="468"/>
      <c r="J6" s="468"/>
      <c r="K6" s="468"/>
      <c r="L6" s="469"/>
    </row>
    <row r="7" spans="1:12" s="27" customFormat="1" ht="61.5" customHeight="1" thickBot="1">
      <c r="A7" s="470" t="s">
        <v>104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2"/>
    </row>
    <row r="8" spans="1:12" s="27" customFormat="1" ht="18">
      <c r="A8" s="162"/>
      <c r="B8" s="163"/>
      <c r="C8" s="163"/>
      <c r="D8" s="163"/>
      <c r="E8" s="163"/>
      <c r="F8" s="163"/>
      <c r="G8" s="163"/>
      <c r="H8" s="145"/>
      <c r="I8" s="145"/>
      <c r="J8" s="145"/>
      <c r="K8" s="145"/>
      <c r="L8" s="145"/>
    </row>
    <row r="10" spans="1:12" ht="17.25" customHeight="1">
      <c r="A10" s="460" t="s">
        <v>156</v>
      </c>
      <c r="B10" s="461"/>
      <c r="C10" s="462"/>
      <c r="D10" s="462"/>
      <c r="E10" s="462"/>
      <c r="F10" s="462"/>
      <c r="G10" s="462"/>
      <c r="H10" s="462"/>
      <c r="I10" s="462"/>
      <c r="J10" s="462"/>
      <c r="K10" s="462"/>
      <c r="L10" s="462"/>
    </row>
    <row r="11" spans="1:7" s="27" customFormat="1" ht="17.25" customHeight="1" thickBot="1">
      <c r="A11" s="86"/>
      <c r="B11" s="87"/>
      <c r="C11" s="88"/>
      <c r="G11" s="72"/>
    </row>
    <row r="12" spans="1:12" s="27" customFormat="1" ht="30.75" customHeight="1" thickBot="1">
      <c r="A12" s="456" t="s">
        <v>124</v>
      </c>
      <c r="B12" s="457"/>
      <c r="C12" s="457"/>
      <c r="D12" s="457"/>
      <c r="E12" s="457"/>
      <c r="F12" s="458"/>
      <c r="G12" s="458"/>
      <c r="H12" s="458"/>
      <c r="I12" s="458"/>
      <c r="J12" s="458"/>
      <c r="K12" s="458"/>
      <c r="L12" s="459"/>
    </row>
    <row r="13" spans="1:7" s="27" customFormat="1" ht="30.75" customHeight="1" thickBot="1">
      <c r="A13" s="143"/>
      <c r="B13" s="144"/>
      <c r="C13" s="144"/>
      <c r="D13" s="144"/>
      <c r="E13" s="144"/>
      <c r="F13" s="145"/>
      <c r="G13" s="145"/>
    </row>
    <row r="14" spans="1:7" s="92" customFormat="1" ht="75.75" customHeight="1" thickBot="1">
      <c r="A14" s="463" t="s">
        <v>189</v>
      </c>
      <c r="B14" s="464"/>
      <c r="C14" s="464"/>
      <c r="D14" s="464"/>
      <c r="E14" s="464"/>
      <c r="F14" s="464"/>
      <c r="G14" s="465"/>
    </row>
    <row r="15" spans="1:7" s="80" customFormat="1" ht="47.25" customHeight="1" thickBot="1">
      <c r="A15" s="485" t="s">
        <v>118</v>
      </c>
      <c r="B15" s="486"/>
      <c r="C15" s="486"/>
      <c r="D15" s="486"/>
      <c r="E15" s="486"/>
      <c r="F15" s="486"/>
      <c r="G15" s="487"/>
    </row>
    <row r="16" spans="1:7" s="98" customFormat="1" ht="44.25" customHeight="1">
      <c r="A16" s="95" t="s">
        <v>7</v>
      </c>
      <c r="B16" s="488" t="s">
        <v>38</v>
      </c>
      <c r="C16" s="489"/>
      <c r="D16" s="96" t="s">
        <v>30</v>
      </c>
      <c r="E16" s="96" t="s">
        <v>43</v>
      </c>
      <c r="F16" s="96" t="s">
        <v>44</v>
      </c>
      <c r="G16" s="97" t="s">
        <v>26</v>
      </c>
    </row>
    <row r="17" spans="1:7" s="34" customFormat="1" ht="15">
      <c r="A17" s="99" t="s">
        <v>90</v>
      </c>
      <c r="B17" s="100"/>
      <c r="C17" s="100"/>
      <c r="D17" s="100"/>
      <c r="E17" s="100"/>
      <c r="F17" s="100"/>
      <c r="G17" s="101"/>
    </row>
    <row r="18" spans="1:7" s="34" customFormat="1" ht="24.75" customHeight="1">
      <c r="A18" s="102"/>
      <c r="B18" s="402"/>
      <c r="C18" s="403"/>
      <c r="D18" s="103"/>
      <c r="E18" s="231"/>
      <c r="F18" s="237"/>
      <c r="G18" s="232">
        <f>E18*F18</f>
        <v>0</v>
      </c>
    </row>
    <row r="19" spans="1:7" s="34" customFormat="1" ht="24.75" customHeight="1">
      <c r="A19" s="102"/>
      <c r="B19" s="402"/>
      <c r="C19" s="403"/>
      <c r="D19" s="103"/>
      <c r="E19" s="231"/>
      <c r="F19" s="237"/>
      <c r="G19" s="232">
        <f>E19*F19</f>
        <v>0</v>
      </c>
    </row>
    <row r="20" spans="1:7" s="92" customFormat="1" ht="21.75" customHeight="1">
      <c r="A20" s="102"/>
      <c r="B20" s="402"/>
      <c r="C20" s="403"/>
      <c r="D20" s="103"/>
      <c r="E20" s="231"/>
      <c r="F20" s="237"/>
      <c r="G20" s="232">
        <f>E20*F20</f>
        <v>0</v>
      </c>
    </row>
    <row r="21" spans="1:7" s="34" customFormat="1" ht="24" customHeight="1">
      <c r="A21" s="491" t="s">
        <v>59</v>
      </c>
      <c r="B21" s="492"/>
      <c r="C21" s="492"/>
      <c r="D21" s="492"/>
      <c r="E21" s="492"/>
      <c r="F21" s="493"/>
      <c r="G21" s="238">
        <f>SUM(G18:G20)</f>
        <v>0</v>
      </c>
    </row>
    <row r="22" spans="1:7" s="34" customFormat="1" ht="22.5" customHeight="1">
      <c r="A22" s="494" t="s">
        <v>49</v>
      </c>
      <c r="B22" s="495"/>
      <c r="C22" s="495"/>
      <c r="D22" s="495"/>
      <c r="E22" s="495"/>
      <c r="F22" s="495"/>
      <c r="G22" s="496"/>
    </row>
    <row r="23" spans="1:7" s="34" customFormat="1" ht="23.25" customHeight="1">
      <c r="A23" s="272" t="s">
        <v>161</v>
      </c>
      <c r="B23" s="402" t="s">
        <v>163</v>
      </c>
      <c r="C23" s="403"/>
      <c r="D23" s="103" t="s">
        <v>164</v>
      </c>
      <c r="E23" s="231">
        <v>413.8158933</v>
      </c>
      <c r="F23" s="237">
        <v>90</v>
      </c>
      <c r="G23" s="232">
        <f>E23*F23</f>
        <v>37243.430397000004</v>
      </c>
    </row>
    <row r="24" spans="1:7" s="34" customFormat="1" ht="30" customHeight="1">
      <c r="A24" s="272" t="s">
        <v>199</v>
      </c>
      <c r="B24" s="402" t="s">
        <v>162</v>
      </c>
      <c r="C24" s="403"/>
      <c r="D24" s="103" t="s">
        <v>200</v>
      </c>
      <c r="E24" s="231">
        <v>331.0948178</v>
      </c>
      <c r="F24" s="237">
        <v>200</v>
      </c>
      <c r="G24" s="232">
        <f>E24*F24</f>
        <v>66218.96356</v>
      </c>
    </row>
    <row r="25" spans="1:7" s="34" customFormat="1" ht="23.25" customHeight="1">
      <c r="A25" s="272"/>
      <c r="B25" s="402"/>
      <c r="C25" s="403"/>
      <c r="D25" s="103"/>
      <c r="E25" s="231"/>
      <c r="F25" s="237"/>
      <c r="G25" s="232">
        <f>E25*F25</f>
        <v>0</v>
      </c>
    </row>
    <row r="26" spans="1:7" s="34" customFormat="1" ht="19.5" customHeight="1">
      <c r="A26" s="272"/>
      <c r="B26" s="402"/>
      <c r="C26" s="403"/>
      <c r="D26" s="103"/>
      <c r="E26" s="231"/>
      <c r="F26" s="237"/>
      <c r="G26" s="232">
        <f>E26*F26</f>
        <v>0</v>
      </c>
    </row>
    <row r="27" spans="1:7" s="34" customFormat="1" ht="23.25" customHeight="1">
      <c r="A27" s="102"/>
      <c r="B27" s="402"/>
      <c r="C27" s="403"/>
      <c r="D27" s="103"/>
      <c r="E27" s="231"/>
      <c r="F27" s="237"/>
      <c r="G27" s="232"/>
    </row>
    <row r="28" spans="1:7" s="34" customFormat="1" ht="20.25" customHeight="1">
      <c r="A28" s="105"/>
      <c r="B28" s="106"/>
      <c r="C28" s="106"/>
      <c r="D28" s="106"/>
      <c r="E28" s="107" t="s">
        <v>60</v>
      </c>
      <c r="F28" s="108"/>
      <c r="G28" s="238">
        <f>SUM(G23:G27)</f>
        <v>103462.39395700001</v>
      </c>
    </row>
    <row r="29" spans="1:7" s="34" customFormat="1" ht="15">
      <c r="A29" s="109" t="s">
        <v>55</v>
      </c>
      <c r="B29" s="110"/>
      <c r="C29" s="110"/>
      <c r="D29" s="110"/>
      <c r="E29" s="100"/>
      <c r="F29" s="100"/>
      <c r="G29" s="101"/>
    </row>
    <row r="30" spans="1:7" s="34" customFormat="1" ht="32.25" customHeight="1">
      <c r="A30" s="272" t="s">
        <v>190</v>
      </c>
      <c r="B30" s="402" t="s">
        <v>165</v>
      </c>
      <c r="C30" s="403"/>
      <c r="D30" s="103" t="s">
        <v>164</v>
      </c>
      <c r="E30" s="231">
        <v>249.7103156</v>
      </c>
      <c r="F30" s="237">
        <v>90</v>
      </c>
      <c r="G30" s="232">
        <f>E30*F30</f>
        <v>22473.928404</v>
      </c>
    </row>
    <row r="31" spans="1:7" s="34" customFormat="1" ht="25.5" customHeight="1">
      <c r="A31" s="272"/>
      <c r="B31" s="402"/>
      <c r="C31" s="403"/>
      <c r="D31" s="103"/>
      <c r="E31" s="231"/>
      <c r="F31" s="237"/>
      <c r="G31" s="232">
        <f>E31*F31</f>
        <v>0</v>
      </c>
    </row>
    <row r="32" spans="1:7" s="34" customFormat="1" ht="21.75" customHeight="1">
      <c r="A32" s="272"/>
      <c r="B32" s="402"/>
      <c r="C32" s="403"/>
      <c r="D32" s="103"/>
      <c r="E32" s="231"/>
      <c r="F32" s="237"/>
      <c r="G32" s="232">
        <f>E32*F32</f>
        <v>0</v>
      </c>
    </row>
    <row r="33" spans="1:7" s="34" customFormat="1" ht="21.75" customHeight="1">
      <c r="A33" s="272"/>
      <c r="B33" s="402"/>
      <c r="C33" s="403"/>
      <c r="D33" s="103"/>
      <c r="E33" s="231"/>
      <c r="F33" s="237"/>
      <c r="G33" s="232">
        <f>E33*F33</f>
        <v>0</v>
      </c>
    </row>
    <row r="34" spans="1:7" s="34" customFormat="1" ht="24" customHeight="1">
      <c r="A34" s="105"/>
      <c r="B34" s="106"/>
      <c r="C34" s="106"/>
      <c r="D34" s="106"/>
      <c r="E34" s="107" t="s">
        <v>61</v>
      </c>
      <c r="F34" s="108"/>
      <c r="G34" s="238">
        <f>SUM(G30:G32)</f>
        <v>22473.928404</v>
      </c>
    </row>
    <row r="35" spans="1:7" s="34" customFormat="1" ht="15">
      <c r="A35" s="109" t="s">
        <v>56</v>
      </c>
      <c r="B35" s="110"/>
      <c r="C35" s="110"/>
      <c r="D35" s="110"/>
      <c r="E35" s="100"/>
      <c r="F35" s="100"/>
      <c r="G35" s="101"/>
    </row>
    <row r="36" spans="1:7" s="34" customFormat="1" ht="20.25" customHeight="1">
      <c r="A36" s="272"/>
      <c r="B36" s="402"/>
      <c r="C36" s="403"/>
      <c r="D36" s="103"/>
      <c r="E36" s="231"/>
      <c r="F36" s="237"/>
      <c r="G36" s="232">
        <f>E36*F36</f>
        <v>0</v>
      </c>
    </row>
    <row r="37" spans="1:7" s="34" customFormat="1" ht="21.75" customHeight="1">
      <c r="A37" s="102"/>
      <c r="B37" s="402"/>
      <c r="C37" s="403"/>
      <c r="D37" s="103"/>
      <c r="E37" s="231"/>
      <c r="F37" s="237"/>
      <c r="G37" s="232">
        <f>E37*F37</f>
        <v>0</v>
      </c>
    </row>
    <row r="38" spans="1:7" s="34" customFormat="1" ht="21.75" customHeight="1">
      <c r="A38" s="105"/>
      <c r="B38" s="106"/>
      <c r="C38" s="106"/>
      <c r="D38" s="106"/>
      <c r="E38" s="107" t="s">
        <v>27</v>
      </c>
      <c r="F38" s="108"/>
      <c r="G38" s="238">
        <f>SUM(G36:G37)</f>
        <v>0</v>
      </c>
    </row>
    <row r="39" spans="1:7" s="34" customFormat="1" ht="15">
      <c r="A39" s="109" t="s">
        <v>57</v>
      </c>
      <c r="B39" s="110"/>
      <c r="C39" s="110"/>
      <c r="D39" s="110"/>
      <c r="E39" s="100"/>
      <c r="F39" s="100"/>
      <c r="G39" s="101"/>
    </row>
    <row r="40" spans="1:7" s="34" customFormat="1" ht="21" customHeight="1">
      <c r="A40" s="272"/>
      <c r="B40" s="402"/>
      <c r="C40" s="403"/>
      <c r="D40" s="103"/>
      <c r="E40" s="231"/>
      <c r="F40" s="237"/>
      <c r="G40" s="232">
        <f>E40*F40</f>
        <v>0</v>
      </c>
    </row>
    <row r="41" spans="1:7" s="34" customFormat="1" ht="24" customHeight="1">
      <c r="A41" s="102"/>
      <c r="B41" s="402"/>
      <c r="C41" s="403"/>
      <c r="D41" s="103"/>
      <c r="E41" s="231"/>
      <c r="F41" s="237"/>
      <c r="G41" s="232">
        <f>E41*F41</f>
        <v>0</v>
      </c>
    </row>
    <row r="42" spans="1:7" s="92" customFormat="1" ht="21.75" customHeight="1">
      <c r="A42" s="111"/>
      <c r="B42" s="112"/>
      <c r="C42" s="112"/>
      <c r="D42" s="112"/>
      <c r="E42" s="113" t="s">
        <v>5</v>
      </c>
      <c r="F42" s="112"/>
      <c r="G42" s="239">
        <f>SUM(G40:G41)</f>
        <v>0</v>
      </c>
    </row>
    <row r="43" spans="1:7" s="85" customFormat="1" ht="24.75" customHeight="1" thickBot="1">
      <c r="A43" s="82"/>
      <c r="B43" s="83"/>
      <c r="C43" s="83"/>
      <c r="D43" s="83"/>
      <c r="E43" s="84" t="s">
        <v>28</v>
      </c>
      <c r="F43" s="83"/>
      <c r="G43" s="240">
        <f>G21+G28+G34+G38+G42</f>
        <v>125936.322361</v>
      </c>
    </row>
    <row r="44" spans="1:7" s="27" customFormat="1" ht="12" customHeight="1">
      <c r="A44" s="438"/>
      <c r="B44" s="439"/>
      <c r="C44" s="439"/>
      <c r="D44" s="439"/>
      <c r="E44" s="439"/>
      <c r="F44" s="439"/>
      <c r="G44" s="439"/>
    </row>
    <row r="45" spans="1:7" s="28" customFormat="1" ht="9.75" customHeight="1" thickBot="1">
      <c r="A45" s="404"/>
      <c r="B45" s="375"/>
      <c r="C45" s="375"/>
      <c r="D45" s="375"/>
      <c r="E45" s="375"/>
      <c r="F45" s="375"/>
      <c r="G45" s="375"/>
    </row>
    <row r="46" spans="1:12" s="27" customFormat="1" ht="24" customHeight="1" thickBot="1">
      <c r="A46" s="497" t="s">
        <v>58</v>
      </c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9"/>
    </row>
    <row r="47" spans="1:12" s="27" customFormat="1" ht="24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2" s="27" customFormat="1" ht="36.75" customHeight="1" thickBot="1">
      <c r="A48" s="420" t="s">
        <v>64</v>
      </c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147"/>
    </row>
    <row r="49" spans="1:12" s="148" customFormat="1" ht="33.75" customHeight="1">
      <c r="A49" s="153" t="s">
        <v>62</v>
      </c>
      <c r="B49" s="154" t="s">
        <v>67</v>
      </c>
      <c r="C49" s="154" t="s">
        <v>65</v>
      </c>
      <c r="D49" s="418" t="s">
        <v>63</v>
      </c>
      <c r="E49" s="419"/>
      <c r="F49" s="424" t="s">
        <v>66</v>
      </c>
      <c r="G49" s="424"/>
      <c r="H49" s="424"/>
      <c r="I49" s="424"/>
      <c r="J49" s="424"/>
      <c r="K49" s="424"/>
      <c r="L49" s="425"/>
    </row>
    <row r="50" spans="1:12" s="165" customFormat="1" ht="24" customHeight="1">
      <c r="A50" s="272" t="s">
        <v>172</v>
      </c>
      <c r="B50" s="273" t="s">
        <v>173</v>
      </c>
      <c r="C50" s="322" t="s">
        <v>183</v>
      </c>
      <c r="D50" s="180"/>
      <c r="E50" s="180" t="s">
        <v>193</v>
      </c>
      <c r="F50" s="405" t="s">
        <v>201</v>
      </c>
      <c r="G50" s="406"/>
      <c r="H50" s="406"/>
      <c r="I50" s="406"/>
      <c r="J50" s="406"/>
      <c r="K50" s="406"/>
      <c r="L50" s="407"/>
    </row>
    <row r="51" spans="1:12" s="165" customFormat="1" ht="24" customHeight="1">
      <c r="A51" s="272" t="s">
        <v>167</v>
      </c>
      <c r="B51" s="273" t="s">
        <v>168</v>
      </c>
      <c r="C51" s="322" t="s">
        <v>183</v>
      </c>
      <c r="D51" s="179" t="s">
        <v>194</v>
      </c>
      <c r="E51" s="179"/>
      <c r="F51" s="405" t="s">
        <v>195</v>
      </c>
      <c r="G51" s="406"/>
      <c r="H51" s="406"/>
      <c r="I51" s="406"/>
      <c r="J51" s="406"/>
      <c r="K51" s="406"/>
      <c r="L51" s="407"/>
    </row>
    <row r="52" spans="1:12" s="165" customFormat="1" ht="45" customHeight="1">
      <c r="A52" s="272" t="s">
        <v>177</v>
      </c>
      <c r="B52" s="273" t="s">
        <v>178</v>
      </c>
      <c r="C52" s="322" t="s">
        <v>188</v>
      </c>
      <c r="D52" s="319" t="s">
        <v>166</v>
      </c>
      <c r="E52" s="319"/>
      <c r="F52" s="405" t="s">
        <v>202</v>
      </c>
      <c r="G52" s="406"/>
      <c r="H52" s="406"/>
      <c r="I52" s="406"/>
      <c r="J52" s="406"/>
      <c r="K52" s="406"/>
      <c r="L52" s="407"/>
    </row>
    <row r="53" spans="1:12" s="165" customFormat="1" ht="36" customHeight="1">
      <c r="A53" s="272" t="s">
        <v>176</v>
      </c>
      <c r="B53" s="273" t="s">
        <v>179</v>
      </c>
      <c r="C53" s="322" t="s">
        <v>188</v>
      </c>
      <c r="D53" s="319" t="s">
        <v>166</v>
      </c>
      <c r="E53" s="319" t="s">
        <v>196</v>
      </c>
      <c r="F53" s="405" t="s">
        <v>203</v>
      </c>
      <c r="G53" s="406"/>
      <c r="H53" s="406"/>
      <c r="I53" s="406"/>
      <c r="J53" s="406"/>
      <c r="K53" s="406"/>
      <c r="L53" s="407"/>
    </row>
    <row r="54" spans="1:12" s="165" customFormat="1" ht="33" customHeight="1">
      <c r="A54" s="272" t="s">
        <v>170</v>
      </c>
      <c r="B54" s="273" t="s">
        <v>171</v>
      </c>
      <c r="C54" s="322" t="s">
        <v>183</v>
      </c>
      <c r="D54" s="317" t="s">
        <v>166</v>
      </c>
      <c r="E54" s="179"/>
      <c r="F54" s="405" t="s">
        <v>197</v>
      </c>
      <c r="G54" s="406"/>
      <c r="H54" s="406"/>
      <c r="I54" s="406"/>
      <c r="J54" s="406"/>
      <c r="K54" s="406"/>
      <c r="L54" s="437"/>
    </row>
    <row r="55" spans="1:12" s="165" customFormat="1" ht="27" customHeight="1">
      <c r="A55" s="272"/>
      <c r="B55" s="273"/>
      <c r="C55" s="179"/>
      <c r="D55" s="317"/>
      <c r="E55" s="179"/>
      <c r="F55" s="405"/>
      <c r="G55" s="406"/>
      <c r="H55" s="406"/>
      <c r="I55" s="406"/>
      <c r="J55" s="406"/>
      <c r="K55" s="406"/>
      <c r="L55" s="407"/>
    </row>
    <row r="56" spans="1:12" s="165" customFormat="1" ht="24" customHeight="1">
      <c r="A56" s="164"/>
      <c r="B56" s="179"/>
      <c r="C56" s="179"/>
      <c r="D56" s="179"/>
      <c r="E56" s="179"/>
      <c r="F56" s="405"/>
      <c r="G56" s="406"/>
      <c r="H56" s="406"/>
      <c r="I56" s="406"/>
      <c r="J56" s="406"/>
      <c r="K56" s="406"/>
      <c r="L56" s="437"/>
    </row>
    <row r="57" spans="1:12" s="27" customFormat="1" ht="18" customHeight="1">
      <c r="A57" s="430" t="s">
        <v>111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2"/>
    </row>
    <row r="58" spans="1:12" s="92" customFormat="1" ht="61.5" customHeight="1">
      <c r="A58" s="408" t="s">
        <v>144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10"/>
    </row>
    <row r="59" spans="1:10" s="93" customFormat="1" ht="60">
      <c r="A59" s="182" t="s">
        <v>119</v>
      </c>
      <c r="B59" s="174" t="s">
        <v>8</v>
      </c>
      <c r="C59" s="174" t="s">
        <v>9</v>
      </c>
      <c r="D59" s="174" t="s">
        <v>16</v>
      </c>
      <c r="E59" s="183" t="s">
        <v>106</v>
      </c>
      <c r="F59" s="185" t="s">
        <v>107</v>
      </c>
      <c r="G59" s="184" t="s">
        <v>9</v>
      </c>
      <c r="H59" s="184" t="s">
        <v>20</v>
      </c>
      <c r="I59" s="184" t="s">
        <v>108</v>
      </c>
      <c r="J59" s="182" t="s">
        <v>109</v>
      </c>
    </row>
    <row r="60" spans="1:10" s="34" customFormat="1" ht="21.75" customHeight="1">
      <c r="A60" s="274" t="s">
        <v>174</v>
      </c>
      <c r="B60" s="243">
        <v>220</v>
      </c>
      <c r="C60" s="241">
        <v>20</v>
      </c>
      <c r="D60" s="244">
        <f>B60*C60</f>
        <v>4400</v>
      </c>
      <c r="E60" s="245">
        <v>45</v>
      </c>
      <c r="F60" s="245">
        <v>90</v>
      </c>
      <c r="G60" s="242">
        <v>20</v>
      </c>
      <c r="H60" s="242">
        <v>2</v>
      </c>
      <c r="I60" s="246">
        <f>(E60+F60)*G60*H60</f>
        <v>5400</v>
      </c>
      <c r="J60" s="247">
        <f aca="true" t="shared" si="0" ref="J60:J68">D60+I60</f>
        <v>9800</v>
      </c>
    </row>
    <row r="61" spans="1:10" s="34" customFormat="1" ht="27" customHeight="1">
      <c r="A61" s="274" t="s">
        <v>198</v>
      </c>
      <c r="B61" s="243">
        <v>0</v>
      </c>
      <c r="C61" s="241">
        <v>130</v>
      </c>
      <c r="D61" s="244">
        <f aca="true" t="shared" si="1" ref="D61:D69">B61*C61</f>
        <v>0</v>
      </c>
      <c r="E61" s="245">
        <v>25</v>
      </c>
      <c r="F61" s="245">
        <v>0</v>
      </c>
      <c r="G61" s="242">
        <v>130</v>
      </c>
      <c r="H61" s="242">
        <v>1</v>
      </c>
      <c r="I61" s="246">
        <f>(E61+F61)*G61*H61</f>
        <v>3250</v>
      </c>
      <c r="J61" s="247">
        <f t="shared" si="0"/>
        <v>3250</v>
      </c>
    </row>
    <row r="62" spans="1:10" s="34" customFormat="1" ht="21.75" customHeight="1">
      <c r="A62" s="274" t="s">
        <v>169</v>
      </c>
      <c r="B62" s="243">
        <v>220</v>
      </c>
      <c r="C62" s="241">
        <v>20</v>
      </c>
      <c r="D62" s="244">
        <f t="shared" si="1"/>
        <v>4400</v>
      </c>
      <c r="E62" s="245">
        <v>45</v>
      </c>
      <c r="F62" s="245">
        <v>90</v>
      </c>
      <c r="G62" s="242">
        <v>20</v>
      </c>
      <c r="H62" s="242">
        <v>2</v>
      </c>
      <c r="I62" s="246">
        <f>(E62+F62)*G62*H62</f>
        <v>5400</v>
      </c>
      <c r="J62" s="247">
        <f t="shared" si="0"/>
        <v>9800</v>
      </c>
    </row>
    <row r="63" spans="1:10" s="34" customFormat="1" ht="21.75" customHeight="1">
      <c r="A63" s="274" t="s">
        <v>205</v>
      </c>
      <c r="B63" s="243">
        <v>0</v>
      </c>
      <c r="C63" s="241">
        <v>32</v>
      </c>
      <c r="D63" s="244">
        <f t="shared" si="1"/>
        <v>0</v>
      </c>
      <c r="E63" s="245">
        <v>45</v>
      </c>
      <c r="F63" s="245">
        <v>0</v>
      </c>
      <c r="G63" s="242">
        <v>32</v>
      </c>
      <c r="H63" s="242">
        <v>2</v>
      </c>
      <c r="I63" s="246">
        <f>(E63+F63)*G63*H63</f>
        <v>2880</v>
      </c>
      <c r="J63" s="247">
        <f t="shared" si="0"/>
        <v>2880</v>
      </c>
    </row>
    <row r="64" spans="1:10" s="34" customFormat="1" ht="21.75" customHeight="1">
      <c r="A64" s="274" t="s">
        <v>178</v>
      </c>
      <c r="B64" s="243">
        <v>60</v>
      </c>
      <c r="C64" s="241">
        <v>45</v>
      </c>
      <c r="D64" s="244">
        <f t="shared" si="1"/>
        <v>2700</v>
      </c>
      <c r="E64" s="245">
        <v>45</v>
      </c>
      <c r="F64" s="245">
        <v>0</v>
      </c>
      <c r="G64" s="242">
        <v>45</v>
      </c>
      <c r="H64" s="242">
        <v>1</v>
      </c>
      <c r="I64" s="246">
        <f>(E64+F64)*G64*H64</f>
        <v>2025</v>
      </c>
      <c r="J64" s="247">
        <f t="shared" si="0"/>
        <v>4725</v>
      </c>
    </row>
    <row r="65" spans="1:10" s="34" customFormat="1" ht="21.75" customHeight="1">
      <c r="A65" s="274" t="s">
        <v>179</v>
      </c>
      <c r="B65" s="243">
        <v>60</v>
      </c>
      <c r="C65" s="241">
        <v>114</v>
      </c>
      <c r="D65" s="244">
        <f>B65*C65</f>
        <v>6840</v>
      </c>
      <c r="E65" s="245">
        <v>15</v>
      </c>
      <c r="F65" s="245">
        <v>60</v>
      </c>
      <c r="G65" s="242">
        <v>114</v>
      </c>
      <c r="H65" s="242">
        <v>1</v>
      </c>
      <c r="I65" s="246">
        <f>(E65+F65)*G65*H65</f>
        <v>8550</v>
      </c>
      <c r="J65" s="247">
        <f t="shared" si="0"/>
        <v>15390</v>
      </c>
    </row>
    <row r="66" spans="1:10" s="34" customFormat="1" ht="21.75" customHeight="1">
      <c r="A66" s="274" t="s">
        <v>180</v>
      </c>
      <c r="B66" s="243">
        <v>0</v>
      </c>
      <c r="C66" s="241">
        <v>120</v>
      </c>
      <c r="D66" s="244">
        <f>B66*C66</f>
        <v>0</v>
      </c>
      <c r="E66" s="245">
        <v>45</v>
      </c>
      <c r="F66" s="245">
        <v>0</v>
      </c>
      <c r="G66" s="242">
        <v>120</v>
      </c>
      <c r="H66" s="242">
        <v>1</v>
      </c>
      <c r="I66" s="246">
        <f>(E66+F66)*G66*H66</f>
        <v>5400</v>
      </c>
      <c r="J66" s="247">
        <f t="shared" si="0"/>
        <v>5400</v>
      </c>
    </row>
    <row r="67" spans="1:10" s="34" customFormat="1" ht="21.75" customHeight="1">
      <c r="A67" s="274" t="s">
        <v>171</v>
      </c>
      <c r="B67" s="243">
        <v>220</v>
      </c>
      <c r="C67" s="241">
        <v>35</v>
      </c>
      <c r="D67" s="244">
        <f>B67*C67</f>
        <v>7700</v>
      </c>
      <c r="E67" s="245">
        <v>20</v>
      </c>
      <c r="F67" s="245">
        <v>90</v>
      </c>
      <c r="G67" s="242">
        <v>35</v>
      </c>
      <c r="H67" s="242">
        <v>3</v>
      </c>
      <c r="I67" s="246">
        <f>(E67+F67)*G67*H67</f>
        <v>11550</v>
      </c>
      <c r="J67" s="247">
        <f t="shared" si="0"/>
        <v>19250</v>
      </c>
    </row>
    <row r="68" spans="1:10" s="34" customFormat="1" ht="30" customHeight="1">
      <c r="A68" s="274" t="s">
        <v>182</v>
      </c>
      <c r="B68" s="243">
        <v>0</v>
      </c>
      <c r="C68" s="241">
        <v>40</v>
      </c>
      <c r="D68" s="244">
        <f>B68*C68</f>
        <v>0</v>
      </c>
      <c r="E68" s="245">
        <v>45</v>
      </c>
      <c r="F68" s="245">
        <v>0</v>
      </c>
      <c r="G68" s="242">
        <v>40</v>
      </c>
      <c r="H68" s="242">
        <v>2</v>
      </c>
      <c r="I68" s="246">
        <f>(E68+F68)*G68*H68</f>
        <v>3600</v>
      </c>
      <c r="J68" s="247">
        <f t="shared" si="0"/>
        <v>3600</v>
      </c>
    </row>
    <row r="69" spans="1:10" s="34" customFormat="1" ht="21.75" customHeight="1">
      <c r="A69" s="212"/>
      <c r="B69" s="243"/>
      <c r="C69" s="241"/>
      <c r="D69" s="244">
        <f t="shared" si="1"/>
        <v>0</v>
      </c>
      <c r="E69" s="245"/>
      <c r="F69" s="245"/>
      <c r="G69" s="242"/>
      <c r="H69" s="242"/>
      <c r="I69" s="246">
        <f>(E69+F69)*G69*H69</f>
        <v>0</v>
      </c>
      <c r="J69" s="247">
        <f>D69+I69</f>
        <v>0</v>
      </c>
    </row>
    <row r="70" spans="1:10" s="80" customFormat="1" ht="24" customHeight="1">
      <c r="A70" s="213"/>
      <c r="B70" s="214"/>
      <c r="C70" s="213"/>
      <c r="D70" s="248">
        <f>SUM(D60:D69)</f>
        <v>26040</v>
      </c>
      <c r="E70" s="214"/>
      <c r="F70" s="215"/>
      <c r="G70" s="214"/>
      <c r="H70" s="214"/>
      <c r="I70" s="248">
        <f>SUM(I60:I69)</f>
        <v>48055</v>
      </c>
      <c r="J70" s="248">
        <f>SUM(J60:J69)</f>
        <v>74095</v>
      </c>
    </row>
    <row r="71" spans="1:12" s="65" customFormat="1" ht="15" customHeight="1">
      <c r="A71" s="490"/>
      <c r="B71" s="375"/>
      <c r="C71" s="375"/>
      <c r="D71" s="375"/>
      <c r="E71" s="375"/>
      <c r="F71" s="375"/>
      <c r="G71" s="375"/>
      <c r="H71" s="375"/>
      <c r="I71" s="375"/>
      <c r="J71" s="67"/>
      <c r="K71" s="67"/>
      <c r="L71" s="64"/>
    </row>
    <row r="72" spans="1:12" s="65" customFormat="1" ht="24.75" customHeight="1">
      <c r="A72" s="482" t="s">
        <v>54</v>
      </c>
      <c r="B72" s="483"/>
      <c r="C72" s="483"/>
      <c r="D72" s="483"/>
      <c r="E72" s="483"/>
      <c r="F72" s="483"/>
      <c r="G72" s="483"/>
      <c r="H72" s="483"/>
      <c r="I72" s="483"/>
      <c r="J72" s="483"/>
      <c r="K72" s="483"/>
      <c r="L72" s="484"/>
    </row>
    <row r="73" spans="6:11" s="80" customFormat="1" ht="16.5" thickBot="1">
      <c r="F73" s="89"/>
      <c r="G73" s="114"/>
      <c r="H73" s="115"/>
      <c r="I73" s="115"/>
      <c r="J73" s="115"/>
      <c r="K73" s="115"/>
    </row>
    <row r="74" spans="1:11" s="34" customFormat="1" ht="15.75" thickBot="1">
      <c r="A74" s="116" t="s">
        <v>68</v>
      </c>
      <c r="B74" s="117"/>
      <c r="C74" s="117"/>
      <c r="D74" s="117"/>
      <c r="E74" s="118"/>
      <c r="F74" s="33"/>
      <c r="G74" s="122" t="s">
        <v>112</v>
      </c>
      <c r="H74" s="123"/>
      <c r="I74" s="123"/>
      <c r="J74" s="123"/>
      <c r="K74" s="124"/>
    </row>
    <row r="75" spans="1:11" s="34" customFormat="1" ht="48" customHeight="1">
      <c r="A75" s="477" t="s">
        <v>151</v>
      </c>
      <c r="B75" s="478"/>
      <c r="C75" s="478"/>
      <c r="D75" s="478"/>
      <c r="E75" s="479"/>
      <c r="G75" s="475" t="s">
        <v>128</v>
      </c>
      <c r="H75" s="473" t="s">
        <v>127</v>
      </c>
      <c r="I75" s="428" t="s">
        <v>69</v>
      </c>
      <c r="J75" s="428" t="s">
        <v>129</v>
      </c>
      <c r="K75" s="443" t="s">
        <v>10</v>
      </c>
    </row>
    <row r="76" spans="1:11" s="34" customFormat="1" ht="50.25" customHeight="1">
      <c r="A76" s="480" t="s">
        <v>12</v>
      </c>
      <c r="B76" s="481"/>
      <c r="C76" s="174" t="s">
        <v>11</v>
      </c>
      <c r="D76" s="174" t="s">
        <v>13</v>
      </c>
      <c r="E76" s="175" t="s">
        <v>10</v>
      </c>
      <c r="F76" s="33"/>
      <c r="G76" s="476"/>
      <c r="H76" s="474"/>
      <c r="I76" s="429"/>
      <c r="J76" s="429"/>
      <c r="K76" s="444"/>
    </row>
    <row r="77" spans="1:11" s="34" customFormat="1" ht="27.75" customHeight="1">
      <c r="A77" s="351" t="s">
        <v>191</v>
      </c>
      <c r="B77" s="352"/>
      <c r="C77" s="169">
        <v>1</v>
      </c>
      <c r="D77" s="249">
        <v>9000</v>
      </c>
      <c r="E77" s="250">
        <f>C77*D77</f>
        <v>9000</v>
      </c>
      <c r="F77" s="216"/>
      <c r="G77" s="276"/>
      <c r="H77" s="260"/>
      <c r="I77" s="169"/>
      <c r="J77" s="249"/>
      <c r="K77" s="250">
        <f>I77*J77*H77</f>
        <v>0</v>
      </c>
    </row>
    <row r="78" spans="1:11" s="34" customFormat="1" ht="26.25" customHeight="1">
      <c r="A78" s="351" t="s">
        <v>192</v>
      </c>
      <c r="B78" s="352"/>
      <c r="C78" s="169">
        <v>1</v>
      </c>
      <c r="D78" s="249">
        <v>5000</v>
      </c>
      <c r="E78" s="250">
        <f>C78*D78</f>
        <v>5000</v>
      </c>
      <c r="F78" s="216"/>
      <c r="G78" s="272"/>
      <c r="H78" s="260"/>
      <c r="I78" s="169"/>
      <c r="J78" s="249"/>
      <c r="K78" s="250">
        <f>I78*J78*H78</f>
        <v>0</v>
      </c>
    </row>
    <row r="79" spans="1:11" s="34" customFormat="1" ht="25.5" customHeight="1">
      <c r="A79" s="351" t="s">
        <v>187</v>
      </c>
      <c r="B79" s="352"/>
      <c r="C79" s="169">
        <v>3</v>
      </c>
      <c r="D79" s="249">
        <v>4000</v>
      </c>
      <c r="E79" s="250">
        <f>C79*D79</f>
        <v>12000</v>
      </c>
      <c r="F79" s="216"/>
      <c r="G79" s="275"/>
      <c r="H79" s="260"/>
      <c r="I79" s="169"/>
      <c r="J79" s="249"/>
      <c r="K79" s="250">
        <f>I79*J79*H79</f>
        <v>0</v>
      </c>
    </row>
    <row r="80" spans="1:11" s="34" customFormat="1" ht="25.5" customHeight="1" thickBot="1">
      <c r="A80" s="422"/>
      <c r="B80" s="423"/>
      <c r="C80" s="169"/>
      <c r="D80" s="249"/>
      <c r="E80" s="250">
        <f>C80*D80</f>
        <v>0</v>
      </c>
      <c r="F80" s="216"/>
      <c r="G80" s="217"/>
      <c r="H80" s="261"/>
      <c r="I80" s="169"/>
      <c r="J80" s="249"/>
      <c r="K80" s="250">
        <f>I80*J80*H80</f>
        <v>0</v>
      </c>
    </row>
    <row r="81" spans="1:11" s="34" customFormat="1" ht="30.75" customHeight="1" thickBot="1">
      <c r="A81" s="286" t="s">
        <v>70</v>
      </c>
      <c r="B81" s="266"/>
      <c r="C81" s="266"/>
      <c r="D81" s="267"/>
      <c r="E81" s="251">
        <f>SUM(E77:E80)</f>
        <v>26000</v>
      </c>
      <c r="F81" s="219"/>
      <c r="G81" s="445" t="s">
        <v>71</v>
      </c>
      <c r="H81" s="446"/>
      <c r="I81" s="220"/>
      <c r="J81" s="220"/>
      <c r="K81" s="251">
        <f>SUM(K77:K80)</f>
        <v>0</v>
      </c>
    </row>
    <row r="82" spans="1:7" s="92" customFormat="1" ht="24" customHeight="1">
      <c r="A82" s="426"/>
      <c r="B82" s="427"/>
      <c r="C82" s="314"/>
      <c r="D82" s="314"/>
      <c r="E82" s="314"/>
      <c r="F82" s="126"/>
      <c r="G82" s="121"/>
    </row>
    <row r="83" spans="1:7" s="92" customFormat="1" ht="21" customHeight="1">
      <c r="A83" s="320"/>
      <c r="B83" s="321"/>
      <c r="C83" s="314"/>
      <c r="D83" s="314"/>
      <c r="E83" s="314"/>
      <c r="F83" s="126"/>
      <c r="G83" s="121"/>
    </row>
    <row r="84" spans="1:7" s="92" customFormat="1" ht="25.5" customHeight="1" thickBot="1">
      <c r="A84" s="320"/>
      <c r="B84" s="321"/>
      <c r="C84" s="314"/>
      <c r="D84" s="314"/>
      <c r="E84" s="314"/>
      <c r="F84" s="126"/>
      <c r="G84" s="121"/>
    </row>
    <row r="85" spans="1:11" s="92" customFormat="1" ht="24.75" customHeight="1" thickBot="1">
      <c r="A85" s="122" t="s">
        <v>72</v>
      </c>
      <c r="B85" s="123"/>
      <c r="C85" s="123"/>
      <c r="D85" s="123"/>
      <c r="E85" s="124"/>
      <c r="F85" s="126"/>
      <c r="G85" s="122" t="s">
        <v>74</v>
      </c>
      <c r="H85" s="123"/>
      <c r="I85" s="123"/>
      <c r="J85" s="123"/>
      <c r="K85" s="124"/>
    </row>
    <row r="86" spans="1:11" s="92" customFormat="1" ht="32.25" customHeight="1">
      <c r="A86" s="519" t="s">
        <v>113</v>
      </c>
      <c r="B86" s="520"/>
      <c r="C86" s="167" t="s">
        <v>20</v>
      </c>
      <c r="D86" s="167" t="s">
        <v>73</v>
      </c>
      <c r="E86" s="168" t="s">
        <v>10</v>
      </c>
      <c r="F86" s="149"/>
      <c r="G86" s="451" t="s">
        <v>75</v>
      </c>
      <c r="H86" s="452"/>
      <c r="I86" s="167" t="s">
        <v>11</v>
      </c>
      <c r="J86" s="167" t="s">
        <v>13</v>
      </c>
      <c r="K86" s="168" t="s">
        <v>10</v>
      </c>
    </row>
    <row r="87" spans="1:11" s="92" customFormat="1" ht="26.25" customHeight="1">
      <c r="A87" s="422"/>
      <c r="B87" s="423"/>
      <c r="C87" s="169"/>
      <c r="D87" s="249"/>
      <c r="E87" s="252">
        <f>C87*D87</f>
        <v>0</v>
      </c>
      <c r="F87" s="218"/>
      <c r="G87" s="353"/>
      <c r="H87" s="447"/>
      <c r="I87" s="169"/>
      <c r="J87" s="249"/>
      <c r="K87" s="253">
        <f>I87*J87</f>
        <v>0</v>
      </c>
    </row>
    <row r="88" spans="1:11" s="92" customFormat="1" ht="30" customHeight="1" thickBot="1">
      <c r="A88" s="422"/>
      <c r="B88" s="423"/>
      <c r="C88" s="288"/>
      <c r="D88" s="289"/>
      <c r="E88" s="290">
        <f>C88*D88</f>
        <v>0</v>
      </c>
      <c r="F88" s="218"/>
      <c r="G88" s="353"/>
      <c r="H88" s="447"/>
      <c r="I88" s="169"/>
      <c r="J88" s="249"/>
      <c r="K88" s="253">
        <f aca="true" t="shared" si="2" ref="K88:K95">I88*J88</f>
        <v>0</v>
      </c>
    </row>
    <row r="89" spans="1:11" s="92" customFormat="1" ht="25.5" customHeight="1" thickBot="1">
      <c r="A89" s="122" t="s">
        <v>70</v>
      </c>
      <c r="B89" s="123"/>
      <c r="C89" s="123"/>
      <c r="D89" s="291"/>
      <c r="E89" s="233">
        <f>SUM(E87:E88)</f>
        <v>0</v>
      </c>
      <c r="F89" s="150"/>
      <c r="G89" s="422"/>
      <c r="H89" s="423"/>
      <c r="I89" s="169"/>
      <c r="J89" s="249"/>
      <c r="K89" s="253">
        <f t="shared" si="2"/>
        <v>0</v>
      </c>
    </row>
    <row r="90" spans="1:11" s="92" customFormat="1" ht="19.5" customHeight="1" thickBot="1">
      <c r="A90" s="287"/>
      <c r="B90" s="126"/>
      <c r="C90" s="126"/>
      <c r="D90" s="126"/>
      <c r="E90" s="126"/>
      <c r="F90" s="150"/>
      <c r="G90" s="525"/>
      <c r="H90" s="412"/>
      <c r="I90" s="169"/>
      <c r="J90" s="249"/>
      <c r="K90" s="253">
        <f t="shared" si="2"/>
        <v>0</v>
      </c>
    </row>
    <row r="91" spans="1:11" s="92" customFormat="1" ht="28.5" customHeight="1" thickBot="1">
      <c r="A91" s="122" t="s">
        <v>76</v>
      </c>
      <c r="B91" s="295"/>
      <c r="C91" s="295"/>
      <c r="D91" s="295"/>
      <c r="E91" s="303"/>
      <c r="F91" s="150"/>
      <c r="G91" s="422"/>
      <c r="H91" s="423"/>
      <c r="I91" s="169"/>
      <c r="J91" s="249"/>
      <c r="K91" s="253">
        <f t="shared" si="2"/>
        <v>0</v>
      </c>
    </row>
    <row r="92" spans="1:11" s="92" customFormat="1" ht="25.5" customHeight="1">
      <c r="A92" s="523" t="s">
        <v>114</v>
      </c>
      <c r="B92" s="435" t="s">
        <v>21</v>
      </c>
      <c r="C92" s="435" t="s">
        <v>20</v>
      </c>
      <c r="D92" s="435" t="s">
        <v>22</v>
      </c>
      <c r="E92" s="433" t="s">
        <v>10</v>
      </c>
      <c r="F92" s="150"/>
      <c r="G92" s="422"/>
      <c r="H92" s="423"/>
      <c r="I92" s="169"/>
      <c r="J92" s="249"/>
      <c r="K92" s="253">
        <f t="shared" si="2"/>
        <v>0</v>
      </c>
    </row>
    <row r="93" spans="1:11" s="92" customFormat="1" ht="30" customHeight="1">
      <c r="A93" s="524"/>
      <c r="B93" s="436"/>
      <c r="C93" s="436"/>
      <c r="D93" s="436"/>
      <c r="E93" s="434"/>
      <c r="F93" s="150"/>
      <c r="G93" s="422"/>
      <c r="H93" s="423"/>
      <c r="I93" s="169"/>
      <c r="J93" s="249"/>
      <c r="K93" s="253">
        <f t="shared" si="2"/>
        <v>0</v>
      </c>
    </row>
    <row r="94" spans="1:11" s="92" customFormat="1" ht="25.5" customHeight="1">
      <c r="A94" s="276"/>
      <c r="B94" s="169"/>
      <c r="C94" s="169"/>
      <c r="D94" s="231"/>
      <c r="E94" s="256">
        <f>B94*C94*D94</f>
        <v>0</v>
      </c>
      <c r="F94" s="150"/>
      <c r="G94" s="411"/>
      <c r="H94" s="412"/>
      <c r="I94" s="169"/>
      <c r="J94" s="249"/>
      <c r="K94" s="253">
        <f t="shared" si="2"/>
        <v>0</v>
      </c>
    </row>
    <row r="95" spans="1:11" s="92" customFormat="1" ht="29.25" customHeight="1">
      <c r="A95" s="276"/>
      <c r="B95" s="169"/>
      <c r="C95" s="169"/>
      <c r="D95" s="231"/>
      <c r="E95" s="256">
        <f>B95*C95*D95</f>
        <v>0</v>
      </c>
      <c r="F95" s="150"/>
      <c r="G95" s="411"/>
      <c r="H95" s="412"/>
      <c r="I95" s="169"/>
      <c r="J95" s="249"/>
      <c r="K95" s="253">
        <f t="shared" si="2"/>
        <v>0</v>
      </c>
    </row>
    <row r="96" spans="1:11" s="92" customFormat="1" ht="25.5" customHeight="1" thickBot="1">
      <c r="A96" s="276"/>
      <c r="B96" s="169"/>
      <c r="C96" s="169"/>
      <c r="D96" s="231"/>
      <c r="E96" s="256">
        <f>B96*C96*D96</f>
        <v>0</v>
      </c>
      <c r="F96" s="76"/>
      <c r="G96" s="221" t="s">
        <v>70</v>
      </c>
      <c r="H96" s="222"/>
      <c r="I96" s="222"/>
      <c r="J96" s="254"/>
      <c r="K96" s="255">
        <f>SUM(K87:K95)</f>
        <v>0</v>
      </c>
    </row>
    <row r="97" spans="1:7" s="92" customFormat="1" ht="26.25" customHeight="1">
      <c r="A97" s="276"/>
      <c r="B97" s="169"/>
      <c r="C97" s="169"/>
      <c r="D97" s="231"/>
      <c r="E97" s="256">
        <f>B97*C97*D97</f>
        <v>0</v>
      </c>
      <c r="F97" s="76"/>
      <c r="G97" s="121"/>
    </row>
    <row r="98" spans="1:7" s="92" customFormat="1" ht="31.5" customHeight="1">
      <c r="A98" s="276"/>
      <c r="B98" s="169"/>
      <c r="C98" s="169"/>
      <c r="D98" s="231"/>
      <c r="E98" s="256">
        <f>B98*C98*D98</f>
        <v>0</v>
      </c>
      <c r="F98" s="76"/>
      <c r="G98" s="121"/>
    </row>
    <row r="99" spans="1:6" s="92" customFormat="1" ht="26.25" customHeight="1" thickBot="1">
      <c r="A99" s="272"/>
      <c r="B99" s="169"/>
      <c r="C99" s="169"/>
      <c r="D99" s="231"/>
      <c r="E99" s="256">
        <f>B99*C99*D99</f>
        <v>0</v>
      </c>
      <c r="F99" s="76"/>
    </row>
    <row r="100" spans="1:11" s="92" customFormat="1" ht="28.5" customHeight="1" thickBot="1">
      <c r="A100" s="272"/>
      <c r="B100" s="169"/>
      <c r="C100" s="169"/>
      <c r="D100" s="231"/>
      <c r="E100" s="256">
        <f>B100*C100*D100</f>
        <v>0</v>
      </c>
      <c r="F100" s="76"/>
      <c r="G100" s="116" t="s">
        <v>115</v>
      </c>
      <c r="H100" s="117"/>
      <c r="I100" s="117"/>
      <c r="J100" s="117"/>
      <c r="K100" s="118"/>
    </row>
    <row r="101" spans="1:11" s="92" customFormat="1" ht="26.25" customHeight="1" thickBot="1">
      <c r="A101" s="272"/>
      <c r="B101" s="169"/>
      <c r="C101" s="169"/>
      <c r="D101" s="231"/>
      <c r="E101" s="256">
        <f>B101*C101*D101</f>
        <v>0</v>
      </c>
      <c r="F101" s="76"/>
      <c r="G101" s="448" t="s">
        <v>116</v>
      </c>
      <c r="H101" s="449"/>
      <c r="I101" s="449"/>
      <c r="J101" s="449"/>
      <c r="K101" s="450"/>
    </row>
    <row r="102" spans="1:11" s="92" customFormat="1" ht="32.25" customHeight="1">
      <c r="A102" s="272"/>
      <c r="B102" s="169"/>
      <c r="C102" s="169"/>
      <c r="D102" s="231"/>
      <c r="E102" s="256">
        <f>B102*C102*D102</f>
        <v>0</v>
      </c>
      <c r="F102" s="76"/>
      <c r="G102" s="441" t="s">
        <v>42</v>
      </c>
      <c r="H102" s="442"/>
      <c r="I102" s="96" t="s">
        <v>40</v>
      </c>
      <c r="J102" s="96" t="s">
        <v>20</v>
      </c>
      <c r="K102" s="279" t="s">
        <v>41</v>
      </c>
    </row>
    <row r="103" spans="1:11" s="92" customFormat="1" ht="32.25" customHeight="1">
      <c r="A103" s="276"/>
      <c r="B103" s="169"/>
      <c r="C103" s="169"/>
      <c r="D103" s="231"/>
      <c r="E103" s="256">
        <f>B103*C103*D103</f>
        <v>0</v>
      </c>
      <c r="F103" s="76"/>
      <c r="G103" s="353" t="s">
        <v>186</v>
      </c>
      <c r="H103" s="355"/>
      <c r="I103" s="169">
        <v>250</v>
      </c>
      <c r="J103" s="249">
        <v>240</v>
      </c>
      <c r="K103" s="257">
        <f aca="true" t="shared" si="3" ref="K103:K114">(J103*I103)</f>
        <v>60000</v>
      </c>
    </row>
    <row r="104" spans="1:11" s="92" customFormat="1" ht="36" customHeight="1">
      <c r="A104" s="272"/>
      <c r="B104" s="169"/>
      <c r="C104" s="169"/>
      <c r="D104" s="231"/>
      <c r="E104" s="256">
        <f>B104*C104*D104</f>
        <v>0</v>
      </c>
      <c r="F104" s="76"/>
      <c r="G104" s="353" t="s">
        <v>181</v>
      </c>
      <c r="H104" s="355"/>
      <c r="I104" s="169">
        <v>250</v>
      </c>
      <c r="J104" s="249">
        <v>64</v>
      </c>
      <c r="K104" s="257">
        <f t="shared" si="3"/>
        <v>16000</v>
      </c>
    </row>
    <row r="105" spans="1:11" s="92" customFormat="1" ht="43.5" customHeight="1">
      <c r="A105" s="272"/>
      <c r="B105" s="169"/>
      <c r="C105" s="169"/>
      <c r="D105" s="231"/>
      <c r="E105" s="256">
        <f>B105*C105*D105</f>
        <v>0</v>
      </c>
      <c r="F105" s="76"/>
      <c r="G105" s="353" t="s">
        <v>185</v>
      </c>
      <c r="H105" s="355"/>
      <c r="I105" s="169">
        <v>250</v>
      </c>
      <c r="J105" s="249">
        <v>35</v>
      </c>
      <c r="K105" s="257">
        <f t="shared" si="3"/>
        <v>8750</v>
      </c>
    </row>
    <row r="106" spans="1:11" s="92" customFormat="1" ht="24.75" customHeight="1" thickBot="1">
      <c r="A106" s="272"/>
      <c r="B106" s="169"/>
      <c r="C106" s="169"/>
      <c r="D106" s="231"/>
      <c r="E106" s="256">
        <f>B106*C106*D106</f>
        <v>0</v>
      </c>
      <c r="F106" s="76"/>
      <c r="G106" s="353" t="s">
        <v>175</v>
      </c>
      <c r="H106" s="355"/>
      <c r="I106" s="169">
        <v>250</v>
      </c>
      <c r="J106" s="249">
        <v>20</v>
      </c>
      <c r="K106" s="257">
        <v>6000</v>
      </c>
    </row>
    <row r="107" spans="1:11" s="92" customFormat="1" ht="38.25" customHeight="1" thickBot="1">
      <c r="A107" s="122" t="s">
        <v>70</v>
      </c>
      <c r="B107" s="295"/>
      <c r="C107" s="296"/>
      <c r="D107" s="297"/>
      <c r="E107" s="298">
        <f>SUM(E94:E106)</f>
        <v>0</v>
      </c>
      <c r="F107" s="76"/>
      <c r="G107" s="353"/>
      <c r="H107" s="354"/>
      <c r="I107" s="169"/>
      <c r="J107" s="249"/>
      <c r="K107" s="257">
        <f t="shared" si="3"/>
        <v>0</v>
      </c>
    </row>
    <row r="108" spans="1:11" s="92" customFormat="1" ht="41.25" customHeight="1" thickBot="1">
      <c r="A108" s="287"/>
      <c r="B108" s="126"/>
      <c r="C108" s="293"/>
      <c r="D108" s="292"/>
      <c r="E108" s="294"/>
      <c r="F108" s="76"/>
      <c r="G108" s="353"/>
      <c r="H108" s="354"/>
      <c r="I108" s="169"/>
      <c r="J108" s="249"/>
      <c r="K108" s="257">
        <f t="shared" si="3"/>
        <v>0</v>
      </c>
    </row>
    <row r="109" spans="1:11" s="92" customFormat="1" ht="73.5" customHeight="1" thickBot="1">
      <c r="A109" s="521" t="s">
        <v>77</v>
      </c>
      <c r="B109" s="522"/>
      <c r="C109" s="522"/>
      <c r="D109" s="313"/>
      <c r="F109" s="76"/>
      <c r="G109" s="353"/>
      <c r="H109" s="354"/>
      <c r="I109" s="169"/>
      <c r="J109" s="249"/>
      <c r="K109" s="257">
        <f t="shared" si="3"/>
        <v>0</v>
      </c>
    </row>
    <row r="110" spans="1:11" s="92" customFormat="1" ht="35.25" customHeight="1">
      <c r="A110" s="300" t="s">
        <v>68</v>
      </c>
      <c r="B110" s="301"/>
      <c r="C110" s="302"/>
      <c r="D110" s="234">
        <f>E81</f>
        <v>26000</v>
      </c>
      <c r="F110" s="76"/>
      <c r="G110" s="353"/>
      <c r="H110" s="354"/>
      <c r="I110" s="169"/>
      <c r="J110" s="249"/>
      <c r="K110" s="257">
        <f t="shared" si="3"/>
        <v>0</v>
      </c>
    </row>
    <row r="111" spans="1:11" s="92" customFormat="1" ht="72" customHeight="1">
      <c r="A111" s="283" t="s">
        <v>152</v>
      </c>
      <c r="B111" s="284"/>
      <c r="C111" s="285"/>
      <c r="D111" s="235">
        <f>K81</f>
        <v>0</v>
      </c>
      <c r="F111" s="76"/>
      <c r="G111" s="353"/>
      <c r="H111" s="354"/>
      <c r="I111" s="169"/>
      <c r="J111" s="249"/>
      <c r="K111" s="257">
        <f t="shared" si="3"/>
        <v>0</v>
      </c>
    </row>
    <row r="112" spans="1:11" s="92" customFormat="1" ht="27.75" customHeight="1">
      <c r="A112" s="283" t="s">
        <v>72</v>
      </c>
      <c r="B112" s="284"/>
      <c r="C112" s="285"/>
      <c r="D112" s="235">
        <f>E89</f>
        <v>0</v>
      </c>
      <c r="F112" s="76"/>
      <c r="G112" s="440"/>
      <c r="H112" s="354"/>
      <c r="I112" s="169"/>
      <c r="J112" s="249"/>
      <c r="K112" s="257">
        <f t="shared" si="3"/>
        <v>0</v>
      </c>
    </row>
    <row r="113" spans="1:11" s="92" customFormat="1" ht="27.75" customHeight="1">
      <c r="A113" s="283" t="s">
        <v>153</v>
      </c>
      <c r="B113" s="284"/>
      <c r="C113" s="285"/>
      <c r="D113" s="235">
        <f>K96</f>
        <v>0</v>
      </c>
      <c r="F113" s="76"/>
      <c r="G113" s="351"/>
      <c r="H113" s="371"/>
      <c r="I113" s="169"/>
      <c r="J113" s="249"/>
      <c r="K113" s="257">
        <f t="shared" si="3"/>
        <v>0</v>
      </c>
    </row>
    <row r="114" spans="1:11" s="92" customFormat="1" ht="27.75" customHeight="1" thickBot="1">
      <c r="A114" s="283" t="s">
        <v>154</v>
      </c>
      <c r="B114" s="284"/>
      <c r="C114" s="285"/>
      <c r="D114" s="235">
        <f>E107</f>
        <v>0</v>
      </c>
      <c r="F114" s="76"/>
      <c r="G114" s="505"/>
      <c r="H114" s="506"/>
      <c r="I114" s="280"/>
      <c r="J114" s="281"/>
      <c r="K114" s="282">
        <f t="shared" si="3"/>
        <v>0</v>
      </c>
    </row>
    <row r="115" spans="1:11" s="92" customFormat="1" ht="27.75" customHeight="1" thickBot="1">
      <c r="A115" s="307" t="s">
        <v>155</v>
      </c>
      <c r="B115" s="308"/>
      <c r="C115" s="309"/>
      <c r="D115" s="236">
        <f>K115</f>
        <v>90750</v>
      </c>
      <c r="E115" s="125"/>
      <c r="F115" s="76"/>
      <c r="G115" s="516" t="s">
        <v>0</v>
      </c>
      <c r="H115" s="517"/>
      <c r="I115" s="517"/>
      <c r="J115" s="518"/>
      <c r="K115" s="278">
        <f>SUM(K103:K114)</f>
        <v>90750</v>
      </c>
    </row>
    <row r="116" spans="1:7" s="92" customFormat="1" ht="27.75" customHeight="1" thickBot="1">
      <c r="A116" s="310" t="s">
        <v>45</v>
      </c>
      <c r="B116" s="311"/>
      <c r="C116" s="312"/>
      <c r="D116" s="299">
        <f>SUM(D109:D115)</f>
        <v>116750</v>
      </c>
      <c r="E116" s="125"/>
      <c r="F116" s="76"/>
      <c r="G116" s="121"/>
    </row>
    <row r="117" spans="1:7" s="92" customFormat="1" ht="27.75" customHeight="1">
      <c r="A117" s="315"/>
      <c r="B117" s="315"/>
      <c r="C117" s="315"/>
      <c r="D117" s="316"/>
      <c r="E117" s="125"/>
      <c r="F117" s="76"/>
      <c r="G117" s="121"/>
    </row>
    <row r="118" spans="1:7" s="92" customFormat="1" ht="27.75" customHeight="1">
      <c r="A118" s="315"/>
      <c r="B118" s="315"/>
      <c r="C118" s="315"/>
      <c r="D118" s="316"/>
      <c r="E118" s="125"/>
      <c r="F118" s="76"/>
      <c r="G118" s="121"/>
    </row>
    <row r="119" spans="1:7" s="92" customFormat="1" ht="27.75" customHeight="1">
      <c r="A119" s="315"/>
      <c r="B119" s="315"/>
      <c r="C119" s="315"/>
      <c r="D119" s="316"/>
      <c r="E119" s="125"/>
      <c r="F119" s="76"/>
      <c r="G119" s="121"/>
    </row>
    <row r="120" spans="1:7" s="92" customFormat="1" ht="27.75" customHeight="1">
      <c r="A120" s="315"/>
      <c r="B120" s="315"/>
      <c r="C120" s="315"/>
      <c r="D120" s="316"/>
      <c r="E120" s="125"/>
      <c r="F120" s="76"/>
      <c r="G120" s="121"/>
    </row>
    <row r="121" spans="1:7" s="92" customFormat="1" ht="27.75" customHeight="1">
      <c r="A121" s="315"/>
      <c r="B121" s="315"/>
      <c r="C121" s="315"/>
      <c r="D121" s="316"/>
      <c r="E121" s="125"/>
      <c r="F121" s="76"/>
      <c r="G121" s="121"/>
    </row>
    <row r="122" spans="1:7" s="92" customFormat="1" ht="27.75" customHeight="1">
      <c r="A122" s="315"/>
      <c r="B122" s="315"/>
      <c r="C122" s="315"/>
      <c r="D122" s="316"/>
      <c r="E122" s="125"/>
      <c r="F122" s="76"/>
      <c r="G122" s="121"/>
    </row>
    <row r="123" spans="1:7" s="92" customFormat="1" ht="27.75" customHeight="1">
      <c r="A123" s="315"/>
      <c r="B123" s="315"/>
      <c r="C123" s="315"/>
      <c r="D123" s="316"/>
      <c r="E123" s="125"/>
      <c r="F123" s="76"/>
      <c r="G123" s="121"/>
    </row>
    <row r="124" spans="1:7" s="92" customFormat="1" ht="27.75" customHeight="1">
      <c r="A124" s="315"/>
      <c r="B124" s="315"/>
      <c r="C124" s="315"/>
      <c r="D124" s="316"/>
      <c r="E124" s="125"/>
      <c r="F124" s="76"/>
      <c r="G124" s="121"/>
    </row>
    <row r="125" spans="1:7" s="32" customFormat="1" ht="24" customHeight="1">
      <c r="A125" s="77"/>
      <c r="B125" s="73"/>
      <c r="C125" s="73"/>
      <c r="D125" s="73"/>
      <c r="E125" s="73"/>
      <c r="F125" s="31"/>
      <c r="G125" s="41"/>
    </row>
    <row r="126" spans="1:12" s="32" customFormat="1" ht="24" customHeight="1">
      <c r="A126" s="482" t="s">
        <v>110</v>
      </c>
      <c r="B126" s="483"/>
      <c r="C126" s="483"/>
      <c r="D126" s="483"/>
      <c r="E126" s="483"/>
      <c r="F126" s="483"/>
      <c r="G126" s="483"/>
      <c r="H126" s="483"/>
      <c r="I126" s="483"/>
      <c r="J126" s="483"/>
      <c r="K126" s="483"/>
      <c r="L126" s="484"/>
    </row>
    <row r="127" spans="1:7" s="32" customFormat="1" ht="11.25">
      <c r="A127" s="74"/>
      <c r="B127" s="74"/>
      <c r="C127" s="74"/>
      <c r="D127" s="74"/>
      <c r="E127" s="75"/>
      <c r="F127" s="31"/>
      <c r="G127" s="41"/>
    </row>
    <row r="128" spans="1:7" s="65" customFormat="1" ht="12" thickBot="1">
      <c r="A128" s="68"/>
      <c r="B128" s="68"/>
      <c r="C128" s="68"/>
      <c r="D128" s="68"/>
      <c r="E128" s="69"/>
      <c r="F128" s="70"/>
      <c r="G128" s="66"/>
    </row>
    <row r="129" spans="1:7" s="34" customFormat="1" ht="15.75" thickBot="1">
      <c r="A129" s="127" t="s">
        <v>51</v>
      </c>
      <c r="B129" s="128"/>
      <c r="C129" s="128"/>
      <c r="D129" s="128"/>
      <c r="E129" s="129"/>
      <c r="F129" s="130"/>
      <c r="G129" s="121"/>
    </row>
    <row r="130" spans="1:7" s="34" customFormat="1" ht="33" customHeight="1">
      <c r="A130" s="513" t="s">
        <v>120</v>
      </c>
      <c r="B130" s="514"/>
      <c r="C130" s="514"/>
      <c r="D130" s="514"/>
      <c r="E130" s="514"/>
      <c r="F130" s="515"/>
      <c r="G130" s="120"/>
    </row>
    <row r="131" spans="1:7" s="34" customFormat="1" ht="66" customHeight="1">
      <c r="A131" s="510" t="s">
        <v>158</v>
      </c>
      <c r="B131" s="511"/>
      <c r="C131" s="511"/>
      <c r="D131" s="511"/>
      <c r="E131" s="511"/>
      <c r="F131" s="512"/>
      <c r="G131" s="120"/>
    </row>
    <row r="132" spans="1:7" s="34" customFormat="1" ht="94.5" customHeight="1">
      <c r="A132" s="413" t="s">
        <v>121</v>
      </c>
      <c r="B132" s="414"/>
      <c r="C132" s="414"/>
      <c r="D132" s="414"/>
      <c r="E132" s="414"/>
      <c r="F132" s="415"/>
      <c r="G132" s="120"/>
    </row>
    <row r="133" spans="1:7" s="34" customFormat="1" ht="51">
      <c r="A133" s="503" t="s">
        <v>14</v>
      </c>
      <c r="B133" s="504"/>
      <c r="C133" s="176" t="s">
        <v>18</v>
      </c>
      <c r="D133" s="176" t="s">
        <v>11</v>
      </c>
      <c r="E133" s="177" t="s">
        <v>19</v>
      </c>
      <c r="F133" s="178" t="s">
        <v>10</v>
      </c>
      <c r="G133" s="120"/>
    </row>
    <row r="134" spans="1:7" s="34" customFormat="1" ht="18.75" customHeight="1">
      <c r="A134" s="416"/>
      <c r="B134" s="417"/>
      <c r="C134" s="277"/>
      <c r="D134" s="237"/>
      <c r="E134" s="231"/>
      <c r="F134" s="232">
        <f aca="true" t="shared" si="4" ref="F134:F140">D134*E134</f>
        <v>0</v>
      </c>
      <c r="G134" s="120"/>
    </row>
    <row r="135" spans="1:7" s="34" customFormat="1" ht="21" customHeight="1">
      <c r="A135" s="416"/>
      <c r="B135" s="417"/>
      <c r="C135" s="277"/>
      <c r="D135" s="237"/>
      <c r="E135" s="231"/>
      <c r="F135" s="232">
        <f t="shared" si="4"/>
        <v>0</v>
      </c>
      <c r="G135" s="120"/>
    </row>
    <row r="136" spans="1:7" s="34" customFormat="1" ht="21" customHeight="1">
      <c r="A136" s="416"/>
      <c r="B136" s="417"/>
      <c r="C136" s="277"/>
      <c r="D136" s="237"/>
      <c r="E136" s="231"/>
      <c r="F136" s="232">
        <f t="shared" si="4"/>
        <v>0</v>
      </c>
      <c r="G136" s="120"/>
    </row>
    <row r="137" spans="1:7" s="34" customFormat="1" ht="18" customHeight="1">
      <c r="A137" s="366"/>
      <c r="B137" s="367"/>
      <c r="C137" s="277"/>
      <c r="D137" s="237"/>
      <c r="E137" s="231"/>
      <c r="F137" s="232">
        <f t="shared" si="4"/>
        <v>0</v>
      </c>
      <c r="G137" s="120"/>
    </row>
    <row r="138" spans="1:7" s="34" customFormat="1" ht="21" customHeight="1">
      <c r="A138" s="366"/>
      <c r="B138" s="367"/>
      <c r="C138" s="277"/>
      <c r="D138" s="237"/>
      <c r="E138" s="231"/>
      <c r="F138" s="232">
        <f t="shared" si="4"/>
        <v>0</v>
      </c>
      <c r="G138" s="120"/>
    </row>
    <row r="139" spans="1:7" s="34" customFormat="1" ht="21" customHeight="1">
      <c r="A139" s="366"/>
      <c r="B139" s="367"/>
      <c r="C139" s="104"/>
      <c r="D139" s="237"/>
      <c r="E139" s="231"/>
      <c r="F139" s="232">
        <f t="shared" si="4"/>
        <v>0</v>
      </c>
      <c r="G139" s="120"/>
    </row>
    <row r="140" spans="1:7" s="34" customFormat="1" ht="21.75" customHeight="1" thickBot="1">
      <c r="A140" s="366"/>
      <c r="B140" s="367"/>
      <c r="C140" s="104"/>
      <c r="D140" s="237"/>
      <c r="E140" s="231"/>
      <c r="F140" s="232">
        <f t="shared" si="4"/>
        <v>0</v>
      </c>
      <c r="G140" s="120"/>
    </row>
    <row r="141" spans="1:7" s="34" customFormat="1" ht="23.25" customHeight="1" thickBot="1">
      <c r="A141" s="116" t="s">
        <v>86</v>
      </c>
      <c r="B141" s="117"/>
      <c r="C141" s="117"/>
      <c r="D141" s="117"/>
      <c r="E141" s="268"/>
      <c r="F141" s="233">
        <f>SUM(F134:F140)</f>
        <v>0</v>
      </c>
      <c r="G141" s="120"/>
    </row>
    <row r="142" s="34" customFormat="1" ht="15" thickBot="1">
      <c r="G142" s="120"/>
    </row>
    <row r="143" spans="1:12" s="34" customFormat="1" ht="15.75" thickBot="1">
      <c r="A143" s="509" t="s">
        <v>87</v>
      </c>
      <c r="B143" s="468"/>
      <c r="C143" s="468"/>
      <c r="D143" s="468"/>
      <c r="E143" s="469"/>
      <c r="F143" s="78"/>
      <c r="G143" s="500" t="s">
        <v>81</v>
      </c>
      <c r="H143" s="501"/>
      <c r="I143" s="501"/>
      <c r="J143" s="501"/>
      <c r="K143" s="501"/>
      <c r="L143" s="502"/>
    </row>
    <row r="144" spans="1:13" s="34" customFormat="1" ht="51">
      <c r="A144" s="173" t="s">
        <v>80</v>
      </c>
      <c r="B144" s="174" t="s">
        <v>11</v>
      </c>
      <c r="C144" s="174" t="s">
        <v>79</v>
      </c>
      <c r="D144" s="175" t="s">
        <v>20</v>
      </c>
      <c r="E144" s="175" t="s">
        <v>15</v>
      </c>
      <c r="G144" s="507" t="s">
        <v>82</v>
      </c>
      <c r="H144" s="508"/>
      <c r="I144" s="170" t="s">
        <v>11</v>
      </c>
      <c r="J144" s="170" t="s">
        <v>79</v>
      </c>
      <c r="K144" s="170" t="s">
        <v>20</v>
      </c>
      <c r="L144" s="171" t="s">
        <v>83</v>
      </c>
      <c r="M144" s="155"/>
    </row>
    <row r="145" spans="1:12" s="34" customFormat="1" ht="27" customHeight="1">
      <c r="A145" s="318" t="s">
        <v>169</v>
      </c>
      <c r="B145" s="237">
        <v>1</v>
      </c>
      <c r="C145" s="231">
        <v>1000</v>
      </c>
      <c r="D145" s="262">
        <v>1.5</v>
      </c>
      <c r="E145" s="232">
        <f>B145*C145*D145</f>
        <v>1500</v>
      </c>
      <c r="G145" s="498"/>
      <c r="H145" s="499"/>
      <c r="I145" s="237"/>
      <c r="J145" s="231"/>
      <c r="K145" s="237"/>
      <c r="L145" s="232">
        <f>I145*J145*K145</f>
        <v>0</v>
      </c>
    </row>
    <row r="146" spans="1:12" s="34" customFormat="1" ht="25.5" customHeight="1">
      <c r="A146" s="318" t="s">
        <v>179</v>
      </c>
      <c r="B146" s="237">
        <v>3</v>
      </c>
      <c r="C146" s="231">
        <v>1000</v>
      </c>
      <c r="D146" s="262">
        <v>1</v>
      </c>
      <c r="E146" s="232">
        <f>B146*C146*D146</f>
        <v>3000</v>
      </c>
      <c r="G146" s="351"/>
      <c r="H146" s="352"/>
      <c r="I146" s="237"/>
      <c r="J146" s="231"/>
      <c r="K146" s="237"/>
      <c r="L146" s="232">
        <f>I146*J146*K146</f>
        <v>0</v>
      </c>
    </row>
    <row r="147" spans="1:12" s="34" customFormat="1" ht="22.5" customHeight="1">
      <c r="A147" s="318" t="s">
        <v>171</v>
      </c>
      <c r="B147" s="237">
        <v>1</v>
      </c>
      <c r="C147" s="231">
        <v>600</v>
      </c>
      <c r="D147" s="262">
        <v>2</v>
      </c>
      <c r="E147" s="232">
        <f>B147*C147*D147</f>
        <v>1200</v>
      </c>
      <c r="G147" s="351"/>
      <c r="H147" s="352"/>
      <c r="I147" s="237"/>
      <c r="J147" s="231"/>
      <c r="K147" s="237"/>
      <c r="L147" s="232">
        <f>I147*J147*K147</f>
        <v>0</v>
      </c>
    </row>
    <row r="148" spans="1:12" s="34" customFormat="1" ht="24" customHeight="1" thickBot="1">
      <c r="A148" s="119"/>
      <c r="B148" s="237"/>
      <c r="C148" s="231"/>
      <c r="D148" s="262"/>
      <c r="E148" s="232">
        <f>B148*C148*D148</f>
        <v>0</v>
      </c>
      <c r="G148" s="351"/>
      <c r="H148" s="352"/>
      <c r="I148" s="237"/>
      <c r="J148" s="231"/>
      <c r="K148" s="237"/>
      <c r="L148" s="232">
        <f>I148*J148*K148</f>
        <v>0</v>
      </c>
    </row>
    <row r="149" spans="1:12" s="34" customFormat="1" ht="22.5" customHeight="1" thickBot="1">
      <c r="A149" s="116" t="s">
        <v>70</v>
      </c>
      <c r="B149" s="269"/>
      <c r="C149" s="269"/>
      <c r="D149" s="270"/>
      <c r="E149" s="233">
        <f>SUM(E145:E148)</f>
        <v>5700</v>
      </c>
      <c r="G149" s="157" t="s">
        <v>0</v>
      </c>
      <c r="H149" s="156"/>
      <c r="I149" s="156"/>
      <c r="J149" s="156"/>
      <c r="K149" s="156"/>
      <c r="L149" s="258">
        <f>SUM(L145:L148)</f>
        <v>0</v>
      </c>
    </row>
    <row r="150" s="34" customFormat="1" ht="15" thickBot="1">
      <c r="G150" s="120"/>
    </row>
    <row r="151" spans="1:7" s="34" customFormat="1" ht="15.75" customHeight="1" thickBot="1">
      <c r="A151" s="116" t="s">
        <v>84</v>
      </c>
      <c r="B151" s="117"/>
      <c r="C151" s="117"/>
      <c r="D151" s="117"/>
      <c r="E151" s="118"/>
      <c r="G151" s="78"/>
    </row>
    <row r="152" spans="1:5" s="34" customFormat="1" ht="35.25" customHeight="1">
      <c r="A152" s="400" t="s">
        <v>85</v>
      </c>
      <c r="B152" s="401"/>
      <c r="C152" s="304" t="s">
        <v>11</v>
      </c>
      <c r="D152" s="304" t="s">
        <v>13</v>
      </c>
      <c r="E152" s="305" t="s">
        <v>15</v>
      </c>
    </row>
    <row r="153" spans="1:5" s="34" customFormat="1" ht="22.5" customHeight="1">
      <c r="A153" s="398"/>
      <c r="B153" s="399"/>
      <c r="C153" s="237"/>
      <c r="D153" s="231"/>
      <c r="E153" s="232">
        <f>C153*D153</f>
        <v>0</v>
      </c>
    </row>
    <row r="154" spans="1:5" s="34" customFormat="1" ht="25.5" customHeight="1" thickBot="1">
      <c r="A154" s="390"/>
      <c r="B154" s="391"/>
      <c r="C154" s="237"/>
      <c r="D154" s="231"/>
      <c r="E154" s="232">
        <f>C154*D154</f>
        <v>0</v>
      </c>
    </row>
    <row r="155" spans="1:5" s="34" customFormat="1" ht="30" customHeight="1" thickBot="1">
      <c r="A155" s="116" t="s">
        <v>86</v>
      </c>
      <c r="B155" s="269"/>
      <c r="C155" s="269"/>
      <c r="D155" s="271"/>
      <c r="E155" s="233">
        <f>SUM(E153:E154)</f>
        <v>0</v>
      </c>
    </row>
    <row r="156" s="34" customFormat="1" ht="14.25">
      <c r="G156" s="120"/>
    </row>
    <row r="157" s="34" customFormat="1" ht="14.25">
      <c r="G157" s="120"/>
    </row>
    <row r="158" spans="1:7" s="136" customFormat="1" ht="12" customHeight="1" thickBot="1">
      <c r="A158" s="131"/>
      <c r="B158" s="132"/>
      <c r="C158" s="132"/>
      <c r="D158" s="133"/>
      <c r="E158" s="134"/>
      <c r="F158" s="133"/>
      <c r="G158" s="135"/>
    </row>
    <row r="159" spans="1:7" s="34" customFormat="1" ht="39.75" customHeight="1" thickBot="1">
      <c r="A159" s="392" t="s">
        <v>117</v>
      </c>
      <c r="B159" s="393"/>
      <c r="C159" s="393"/>
      <c r="D159" s="393"/>
      <c r="E159" s="394"/>
      <c r="F159" s="33"/>
      <c r="G159" s="120"/>
    </row>
    <row r="160" spans="1:11" s="34" customFormat="1" ht="15" thickBot="1">
      <c r="A160" s="158" t="s">
        <v>159</v>
      </c>
      <c r="B160" s="94"/>
      <c r="C160" s="94"/>
      <c r="D160" s="94"/>
      <c r="E160" s="137"/>
      <c r="G160" s="357" t="s">
        <v>52</v>
      </c>
      <c r="H160" s="358"/>
      <c r="I160" s="358"/>
      <c r="J160" s="359"/>
      <c r="K160" s="360"/>
    </row>
    <row r="161" spans="1:11" s="34" customFormat="1" ht="30.75" customHeight="1">
      <c r="A161" s="361" t="s">
        <v>12</v>
      </c>
      <c r="B161" s="362"/>
      <c r="C161" s="174" t="s">
        <v>11</v>
      </c>
      <c r="D161" s="174" t="s">
        <v>13</v>
      </c>
      <c r="E161" s="175" t="s">
        <v>15</v>
      </c>
      <c r="F161" s="138"/>
      <c r="G161" s="363" t="s">
        <v>126</v>
      </c>
      <c r="H161" s="364"/>
      <c r="I161" s="364"/>
      <c r="J161" s="365"/>
      <c r="K161" s="234">
        <f>F141</f>
        <v>0</v>
      </c>
    </row>
    <row r="162" spans="1:11" s="34" customFormat="1" ht="23.25" customHeight="1">
      <c r="A162" s="351" t="s">
        <v>184</v>
      </c>
      <c r="B162" s="371"/>
      <c r="C162" s="237">
        <v>3</v>
      </c>
      <c r="D162" s="231">
        <v>1000</v>
      </c>
      <c r="E162" s="232">
        <f aca="true" t="shared" si="5" ref="E162:E168">C162*D162</f>
        <v>3000</v>
      </c>
      <c r="G162" s="395" t="s">
        <v>78</v>
      </c>
      <c r="H162" s="396"/>
      <c r="I162" s="396"/>
      <c r="J162" s="397"/>
      <c r="K162" s="235">
        <f>E149</f>
        <v>5700</v>
      </c>
    </row>
    <row r="163" spans="1:11" s="34" customFormat="1" ht="21" customHeight="1">
      <c r="A163" s="366"/>
      <c r="B163" s="367"/>
      <c r="C163" s="237"/>
      <c r="D163" s="231"/>
      <c r="E163" s="232">
        <f t="shared" si="5"/>
        <v>0</v>
      </c>
      <c r="G163" s="395" t="s">
        <v>81</v>
      </c>
      <c r="H163" s="396"/>
      <c r="I163" s="396"/>
      <c r="J163" s="397"/>
      <c r="K163" s="235">
        <f>L149</f>
        <v>0</v>
      </c>
    </row>
    <row r="164" spans="1:11" s="34" customFormat="1" ht="24.75" customHeight="1">
      <c r="A164" s="366"/>
      <c r="B164" s="367"/>
      <c r="C164" s="237"/>
      <c r="D164" s="231"/>
      <c r="E164" s="232">
        <f t="shared" si="5"/>
        <v>0</v>
      </c>
      <c r="G164" s="395" t="s">
        <v>88</v>
      </c>
      <c r="H164" s="396"/>
      <c r="I164" s="396"/>
      <c r="J164" s="397"/>
      <c r="K164" s="235">
        <f>E155</f>
        <v>0</v>
      </c>
    </row>
    <row r="165" spans="1:11" s="34" customFormat="1" ht="26.25" customHeight="1" thickBot="1">
      <c r="A165" s="366"/>
      <c r="B165" s="367"/>
      <c r="C165" s="237"/>
      <c r="D165" s="231"/>
      <c r="E165" s="232">
        <f t="shared" si="5"/>
        <v>0</v>
      </c>
      <c r="G165" s="388" t="s">
        <v>89</v>
      </c>
      <c r="H165" s="389"/>
      <c r="I165" s="389"/>
      <c r="J165" s="389"/>
      <c r="K165" s="236">
        <f>E169</f>
        <v>3000</v>
      </c>
    </row>
    <row r="166" spans="1:11" s="34" customFormat="1" ht="25.5" customHeight="1" thickBot="1">
      <c r="A166" s="366"/>
      <c r="B166" s="367"/>
      <c r="C166" s="237"/>
      <c r="D166" s="231"/>
      <c r="E166" s="232">
        <f t="shared" si="5"/>
        <v>0</v>
      </c>
      <c r="G166" s="386" t="s">
        <v>52</v>
      </c>
      <c r="H166" s="387"/>
      <c r="I166" s="387"/>
      <c r="J166" s="387"/>
      <c r="K166" s="306">
        <f>SUM(K161:K165)</f>
        <v>8700</v>
      </c>
    </row>
    <row r="167" spans="1:11" s="34" customFormat="1" ht="25.5" customHeight="1">
      <c r="A167" s="366"/>
      <c r="B167" s="367"/>
      <c r="C167" s="237"/>
      <c r="D167" s="231"/>
      <c r="E167" s="232">
        <f t="shared" si="5"/>
        <v>0</v>
      </c>
      <c r="G167" s="186"/>
      <c r="H167" s="145"/>
      <c r="I167" s="145"/>
      <c r="J167" s="145"/>
      <c r="K167" s="187"/>
    </row>
    <row r="168" spans="1:11" s="34" customFormat="1" ht="25.5" customHeight="1" thickBot="1">
      <c r="A168" s="366"/>
      <c r="B168" s="367"/>
      <c r="C168" s="237"/>
      <c r="D168" s="231"/>
      <c r="E168" s="232">
        <f t="shared" si="5"/>
        <v>0</v>
      </c>
      <c r="G168" s="186"/>
      <c r="H168" s="145"/>
      <c r="I168" s="145"/>
      <c r="J168" s="145"/>
      <c r="K168" s="187"/>
    </row>
    <row r="169" spans="1:11" s="34" customFormat="1" ht="27.75" customHeight="1" thickBot="1">
      <c r="A169" s="116" t="s">
        <v>0</v>
      </c>
      <c r="B169" s="269"/>
      <c r="C169" s="269"/>
      <c r="D169" s="271"/>
      <c r="E169" s="233">
        <f>SUM(E162:E168)</f>
        <v>3000</v>
      </c>
      <c r="G169" s="186"/>
      <c r="H169" s="145"/>
      <c r="I169" s="145"/>
      <c r="J169" s="145"/>
      <c r="K169" s="187"/>
    </row>
    <row r="170" spans="1:7" s="34" customFormat="1" ht="14.25">
      <c r="A170" s="94"/>
      <c r="B170" s="94"/>
      <c r="C170" s="94"/>
      <c r="D170" s="94"/>
      <c r="E170" s="94"/>
      <c r="G170" s="120"/>
    </row>
    <row r="171" s="28" customFormat="1" ht="25.5" customHeight="1">
      <c r="G171" s="40"/>
    </row>
    <row r="172" s="28" customFormat="1" ht="13.5" customHeight="1" thickBot="1">
      <c r="G172" s="40"/>
    </row>
    <row r="173" spans="1:12" s="65" customFormat="1" ht="22.5" customHeight="1" thickBot="1">
      <c r="A173" s="383" t="s">
        <v>123</v>
      </c>
      <c r="B173" s="384"/>
      <c r="C173" s="384"/>
      <c r="D173" s="384"/>
      <c r="E173" s="384"/>
      <c r="F173" s="384"/>
      <c r="G173" s="384"/>
      <c r="H173" s="384"/>
      <c r="I173" s="384"/>
      <c r="J173" s="384"/>
      <c r="K173" s="384"/>
      <c r="L173" s="385"/>
    </row>
    <row r="174" s="28" customFormat="1" ht="12" thickBot="1">
      <c r="G174" s="40"/>
    </row>
    <row r="175" spans="1:7" s="80" customFormat="1" ht="27.75" customHeight="1">
      <c r="A175" s="372" t="s">
        <v>53</v>
      </c>
      <c r="B175" s="373"/>
      <c r="C175" s="78"/>
      <c r="G175" s="79"/>
    </row>
    <row r="176" spans="1:7" s="28" customFormat="1" ht="46.5" customHeight="1">
      <c r="A176" s="181" t="s">
        <v>46</v>
      </c>
      <c r="B176" s="229">
        <f>G43</f>
        <v>125936.322361</v>
      </c>
      <c r="G176" s="40"/>
    </row>
    <row r="177" spans="1:7" s="28" customFormat="1" ht="46.5" customHeight="1">
      <c r="A177" s="166" t="s">
        <v>47</v>
      </c>
      <c r="B177" s="230">
        <f>J70</f>
        <v>74095</v>
      </c>
      <c r="G177" s="40"/>
    </row>
    <row r="178" spans="1:7" s="28" customFormat="1" ht="46.5" customHeight="1">
      <c r="A178" s="166" t="s">
        <v>48</v>
      </c>
      <c r="B178" s="230">
        <f>D116</f>
        <v>116750</v>
      </c>
      <c r="G178" s="40"/>
    </row>
    <row r="179" spans="1:7" s="28" customFormat="1" ht="46.5" customHeight="1">
      <c r="A179" s="166" t="s">
        <v>49</v>
      </c>
      <c r="B179" s="230">
        <f>K166</f>
        <v>8700</v>
      </c>
      <c r="G179" s="40"/>
    </row>
    <row r="180" spans="1:7" s="30" customFormat="1" ht="46.5" customHeight="1" thickBot="1">
      <c r="A180" s="91" t="s">
        <v>157</v>
      </c>
      <c r="B180" s="223">
        <f>SUM(B176:B179)</f>
        <v>325481.322361</v>
      </c>
      <c r="G180" s="42"/>
    </row>
    <row r="181" spans="2:7" s="28" customFormat="1" ht="11.25">
      <c r="B181" s="81"/>
      <c r="G181" s="40"/>
    </row>
    <row r="182" spans="1:9" s="28" customFormat="1" ht="11.25">
      <c r="A182" s="30"/>
      <c r="B182" s="30"/>
      <c r="C182" s="30"/>
      <c r="D182" s="30"/>
      <c r="E182" s="30"/>
      <c r="F182" s="30"/>
      <c r="G182" s="42"/>
      <c r="H182" s="30"/>
      <c r="I182" s="30"/>
    </row>
    <row r="183" spans="1:7" s="28" customFormat="1" ht="12.75">
      <c r="A183" s="374"/>
      <c r="B183" s="375"/>
      <c r="C183" s="375"/>
      <c r="D183" s="375"/>
      <c r="E183" s="375"/>
      <c r="G183" s="40"/>
    </row>
    <row r="184" spans="1:7" s="28" customFormat="1" ht="12" thickBot="1">
      <c r="A184" s="63"/>
      <c r="B184" s="32"/>
      <c r="C184" s="32"/>
      <c r="G184" s="40"/>
    </row>
    <row r="185" spans="4:9" s="34" customFormat="1" ht="24.75" customHeight="1">
      <c r="D185" s="368"/>
      <c r="E185" s="369"/>
      <c r="F185" s="369"/>
      <c r="G185" s="369"/>
      <c r="H185" s="369"/>
      <c r="I185" s="370"/>
    </row>
    <row r="186" spans="4:9" s="28" customFormat="1" ht="31.5" customHeight="1" thickBot="1">
      <c r="D186" s="337" t="s">
        <v>123</v>
      </c>
      <c r="E186" s="338"/>
      <c r="F186" s="338"/>
      <c r="G186" s="338"/>
      <c r="H186" s="381">
        <f>B180</f>
        <v>325481.322361</v>
      </c>
      <c r="I186" s="382"/>
    </row>
    <row r="187" spans="4:9" s="32" customFormat="1" ht="12.75" customHeight="1">
      <c r="D187" s="159"/>
      <c r="E187" s="145"/>
      <c r="F187" s="145"/>
      <c r="G187" s="145"/>
      <c r="H187" s="160"/>
      <c r="I187" s="145"/>
    </row>
    <row r="188" spans="1:7" s="32" customFormat="1" ht="9.75" customHeight="1">
      <c r="A188" s="29"/>
      <c r="B188" s="76"/>
      <c r="G188" s="41"/>
    </row>
    <row r="189" spans="1:7" s="32" customFormat="1" ht="16.5" customHeight="1" thickBot="1">
      <c r="A189" s="29"/>
      <c r="B189" s="76"/>
      <c r="G189" s="41"/>
    </row>
    <row r="190" spans="1:12" s="28" customFormat="1" ht="18.75" customHeight="1" thickBot="1">
      <c r="A190" s="376" t="s">
        <v>1</v>
      </c>
      <c r="B190" s="377"/>
      <c r="C190" s="377"/>
      <c r="D190" s="377"/>
      <c r="E190" s="377"/>
      <c r="F190" s="377"/>
      <c r="G190" s="377"/>
      <c r="H190" s="377"/>
      <c r="I190" s="377"/>
      <c r="J190" s="377"/>
      <c r="K190" s="377"/>
      <c r="L190" s="378"/>
    </row>
    <row r="191" spans="1:5" ht="12.75">
      <c r="A191" s="35"/>
      <c r="B191" s="35"/>
      <c r="C191" s="35"/>
      <c r="D191" s="35"/>
      <c r="E191" s="35"/>
    </row>
    <row r="192" spans="1:5" ht="13.5" thickBot="1">
      <c r="A192" s="36"/>
      <c r="B192" s="37"/>
      <c r="C192" s="37"/>
      <c r="D192" s="38"/>
      <c r="E192" s="35"/>
    </row>
    <row r="193" spans="1:7" s="34" customFormat="1" ht="22.5" customHeight="1" thickBot="1">
      <c r="A193" s="345" t="s">
        <v>148</v>
      </c>
      <c r="B193" s="346"/>
      <c r="C193" s="346"/>
      <c r="D193" s="346"/>
      <c r="E193" s="346"/>
      <c r="F193" s="346"/>
      <c r="G193" s="347"/>
    </row>
    <row r="194" spans="1:7" s="34" customFormat="1" ht="26.25" customHeight="1">
      <c r="A194" s="379" t="s">
        <v>29</v>
      </c>
      <c r="B194" s="380"/>
      <c r="C194" s="172" t="s">
        <v>105</v>
      </c>
      <c r="D194" s="348" t="s">
        <v>33</v>
      </c>
      <c r="E194" s="349"/>
      <c r="F194" s="349"/>
      <c r="G194" s="350"/>
    </row>
    <row r="195" spans="1:7" s="34" customFormat="1" ht="125.25" customHeight="1">
      <c r="A195" s="356" t="s">
        <v>39</v>
      </c>
      <c r="B195" s="344"/>
      <c r="C195" s="224">
        <v>65080</v>
      </c>
      <c r="D195" s="339" t="s">
        <v>204</v>
      </c>
      <c r="E195" s="340"/>
      <c r="F195" s="340"/>
      <c r="G195" s="341"/>
    </row>
    <row r="196" spans="1:7" s="34" customFormat="1" ht="54.75" customHeight="1">
      <c r="A196" s="356" t="s">
        <v>31</v>
      </c>
      <c r="B196" s="344"/>
      <c r="C196" s="225"/>
      <c r="D196" s="339"/>
      <c r="E196" s="340"/>
      <c r="F196" s="340"/>
      <c r="G196" s="341"/>
    </row>
    <row r="197" spans="1:7" s="34" customFormat="1" ht="35.25" customHeight="1" thickBot="1">
      <c r="A197" s="342" t="s">
        <v>145</v>
      </c>
      <c r="B197" s="333"/>
      <c r="C197" s="226">
        <f>C195+C196</f>
        <v>65080</v>
      </c>
      <c r="D197" s="139"/>
      <c r="E197" s="335"/>
      <c r="F197" s="335"/>
      <c r="G197" s="336"/>
    </row>
    <row r="198" spans="1:7" s="34" customFormat="1" ht="15" thickBot="1">
      <c r="A198" s="94"/>
      <c r="B198" s="94"/>
      <c r="C198" s="94"/>
      <c r="G198" s="120"/>
    </row>
    <row r="199" spans="1:7" s="34" customFormat="1" ht="24.75" customHeight="1" thickBot="1">
      <c r="A199" s="345" t="s">
        <v>149</v>
      </c>
      <c r="B199" s="346"/>
      <c r="C199" s="346"/>
      <c r="D199" s="346"/>
      <c r="E199" s="346"/>
      <c r="F199" s="346"/>
      <c r="G199" s="347"/>
    </row>
    <row r="200" spans="1:7" s="34" customFormat="1" ht="15">
      <c r="A200" s="343" t="s">
        <v>32</v>
      </c>
      <c r="B200" s="344"/>
      <c r="C200" s="140" t="s">
        <v>6</v>
      </c>
      <c r="D200" s="348" t="s">
        <v>150</v>
      </c>
      <c r="E200" s="349"/>
      <c r="F200" s="349"/>
      <c r="G200" s="350"/>
    </row>
    <row r="201" spans="1:7" s="34" customFormat="1" ht="25.5" customHeight="1">
      <c r="A201" s="327"/>
      <c r="B201" s="328"/>
      <c r="C201" s="227"/>
      <c r="D201" s="339"/>
      <c r="E201" s="340"/>
      <c r="F201" s="340"/>
      <c r="G201" s="341"/>
    </row>
    <row r="202" spans="1:7" s="34" customFormat="1" ht="22.5" customHeight="1">
      <c r="A202" s="327"/>
      <c r="B202" s="328"/>
      <c r="C202" s="227"/>
      <c r="D202" s="339"/>
      <c r="E202" s="340"/>
      <c r="F202" s="340"/>
      <c r="G202" s="341"/>
    </row>
    <row r="203" spans="1:7" s="34" customFormat="1" ht="23.25" customHeight="1">
      <c r="A203" s="327"/>
      <c r="B203" s="328"/>
      <c r="C203" s="227"/>
      <c r="D203" s="339"/>
      <c r="E203" s="340"/>
      <c r="F203" s="340"/>
      <c r="G203" s="341"/>
    </row>
    <row r="204" spans="1:7" s="34" customFormat="1" ht="31.5" customHeight="1" thickBot="1">
      <c r="A204" s="332" t="s">
        <v>146</v>
      </c>
      <c r="B204" s="333"/>
      <c r="C204" s="228">
        <f>SUM(C201:C203)</f>
        <v>0</v>
      </c>
      <c r="D204" s="334"/>
      <c r="E204" s="335"/>
      <c r="F204" s="335"/>
      <c r="G204" s="336"/>
    </row>
    <row r="205" spans="1:7" s="92" customFormat="1" ht="18.75" customHeight="1" thickBot="1">
      <c r="A205" s="151"/>
      <c r="B205" s="152"/>
      <c r="C205" s="76"/>
      <c r="D205" s="161"/>
      <c r="E205" s="161"/>
      <c r="F205" s="161"/>
      <c r="G205" s="161"/>
    </row>
    <row r="206" spans="1:10" s="92" customFormat="1" ht="31.5" customHeight="1" thickBot="1">
      <c r="A206" s="151"/>
      <c r="B206" s="152"/>
      <c r="C206" s="76"/>
      <c r="D206" s="329" t="s">
        <v>145</v>
      </c>
      <c r="E206" s="330"/>
      <c r="F206" s="330"/>
      <c r="G206" s="330"/>
      <c r="H206" s="330"/>
      <c r="I206" s="331"/>
      <c r="J206" s="263">
        <f>C197</f>
        <v>65080</v>
      </c>
    </row>
    <row r="207" spans="1:10" s="92" customFormat="1" ht="31.5" customHeight="1" thickBot="1">
      <c r="A207" s="151"/>
      <c r="B207" s="152"/>
      <c r="C207" s="76"/>
      <c r="D207" s="259" t="s">
        <v>149</v>
      </c>
      <c r="E207" s="189"/>
      <c r="F207" s="189"/>
      <c r="G207" s="189"/>
      <c r="H207" s="189"/>
      <c r="I207" s="190"/>
      <c r="J207" s="263">
        <f>C204</f>
        <v>0</v>
      </c>
    </row>
    <row r="208" spans="1:10" s="92" customFormat="1" ht="31.5" customHeight="1" thickBot="1">
      <c r="A208" s="151"/>
      <c r="B208" s="152"/>
      <c r="C208" s="76"/>
      <c r="D208" s="329" t="s">
        <v>147</v>
      </c>
      <c r="E208" s="330"/>
      <c r="F208" s="330"/>
      <c r="G208" s="330"/>
      <c r="H208" s="330"/>
      <c r="I208" s="331"/>
      <c r="J208" s="263">
        <f>H186-(C197+C204)</f>
        <v>260401.322361</v>
      </c>
    </row>
    <row r="209" spans="4:10" s="34" customFormat="1" ht="24.75" customHeight="1" thickBot="1">
      <c r="D209" s="329" t="s">
        <v>1</v>
      </c>
      <c r="E209" s="330"/>
      <c r="F209" s="330"/>
      <c r="G209" s="330"/>
      <c r="H209" s="330"/>
      <c r="I209" s="331"/>
      <c r="J209" s="263">
        <f>J208+J206+J207</f>
        <v>325481.322361</v>
      </c>
    </row>
    <row r="210" spans="4:10" s="28" customFormat="1" ht="51" customHeight="1" thickBot="1">
      <c r="D210" s="324" t="s">
        <v>122</v>
      </c>
      <c r="E210" s="325"/>
      <c r="F210" s="325"/>
      <c r="G210" s="325"/>
      <c r="H210" s="325"/>
      <c r="I210" s="326"/>
      <c r="J210" s="264">
        <f>J208/H186</f>
        <v>0.800049970523906</v>
      </c>
    </row>
    <row r="211" spans="1:10" ht="38.25" customHeight="1">
      <c r="A211" s="323">
        <f>IF(J210&gt;0.87,"Commission's grant can't be more than 87%. You must increase your own contribution.","")</f>
      </c>
      <c r="B211" s="323"/>
      <c r="C211" s="323"/>
      <c r="D211" s="323"/>
      <c r="E211" s="323"/>
      <c r="F211" s="323"/>
      <c r="G211" s="323"/>
      <c r="H211" s="323"/>
      <c r="I211" s="323"/>
      <c r="J211" s="323"/>
    </row>
  </sheetData>
  <sheetProtection/>
  <mergeCells count="160">
    <mergeCell ref="B33:C33"/>
    <mergeCell ref="A46:L46"/>
    <mergeCell ref="B20:C20"/>
    <mergeCell ref="G145:H145"/>
    <mergeCell ref="G143:L143"/>
    <mergeCell ref="A133:B133"/>
    <mergeCell ref="G114:H114"/>
    <mergeCell ref="A135:B135"/>
    <mergeCell ref="A139:B139"/>
    <mergeCell ref="G108:H108"/>
    <mergeCell ref="G144:H144"/>
    <mergeCell ref="A138:B138"/>
    <mergeCell ref="A140:B140"/>
    <mergeCell ref="A143:E143"/>
    <mergeCell ref="A131:F131"/>
    <mergeCell ref="A130:F130"/>
    <mergeCell ref="A126:L126"/>
    <mergeCell ref="G113:H113"/>
    <mergeCell ref="G115:J115"/>
    <mergeCell ref="C92:C93"/>
    <mergeCell ref="A86:B86"/>
    <mergeCell ref="A109:C109"/>
    <mergeCell ref="A92:A93"/>
    <mergeCell ref="G90:H90"/>
    <mergeCell ref="B4:L4"/>
    <mergeCell ref="A12:L12"/>
    <mergeCell ref="A10:L10"/>
    <mergeCell ref="A14:G14"/>
    <mergeCell ref="A6:L6"/>
    <mergeCell ref="A7:L7"/>
    <mergeCell ref="H75:H76"/>
    <mergeCell ref="G75:G76"/>
    <mergeCell ref="A75:E75"/>
    <mergeCell ref="A76:B76"/>
    <mergeCell ref="A72:L72"/>
    <mergeCell ref="F56:L56"/>
    <mergeCell ref="B19:C19"/>
    <mergeCell ref="B32:C32"/>
    <mergeCell ref="B23:C23"/>
    <mergeCell ref="A15:G15"/>
    <mergeCell ref="B16:C16"/>
    <mergeCell ref="B18:C18"/>
    <mergeCell ref="F55:L55"/>
    <mergeCell ref="A71:I71"/>
    <mergeCell ref="A21:F21"/>
    <mergeCell ref="A22:G22"/>
    <mergeCell ref="B36:C36"/>
    <mergeCell ref="B31:C31"/>
    <mergeCell ref="G112:H112"/>
    <mergeCell ref="G110:H110"/>
    <mergeCell ref="G106:H106"/>
    <mergeCell ref="G95:H95"/>
    <mergeCell ref="G102:H102"/>
    <mergeCell ref="G91:H91"/>
    <mergeCell ref="G89:H89"/>
    <mergeCell ref="K75:K76"/>
    <mergeCell ref="G81:H81"/>
    <mergeCell ref="G87:H87"/>
    <mergeCell ref="G104:H104"/>
    <mergeCell ref="G105:H105"/>
    <mergeCell ref="G109:H109"/>
    <mergeCell ref="G92:H92"/>
    <mergeCell ref="G101:K101"/>
    <mergeCell ref="G86:H86"/>
    <mergeCell ref="G88:H88"/>
    <mergeCell ref="F53:L53"/>
    <mergeCell ref="F52:L52"/>
    <mergeCell ref="E92:E93"/>
    <mergeCell ref="A87:B87"/>
    <mergeCell ref="A88:B88"/>
    <mergeCell ref="B40:C40"/>
    <mergeCell ref="B37:C37"/>
    <mergeCell ref="A77:B77"/>
    <mergeCell ref="A80:B80"/>
    <mergeCell ref="B92:B93"/>
    <mergeCell ref="J75:J76"/>
    <mergeCell ref="F54:L54"/>
    <mergeCell ref="A44:G44"/>
    <mergeCell ref="D92:D93"/>
    <mergeCell ref="B26:C26"/>
    <mergeCell ref="A45:G45"/>
    <mergeCell ref="F50:L50"/>
    <mergeCell ref="A58:L58"/>
    <mergeCell ref="B24:C24"/>
    <mergeCell ref="G94:H94"/>
    <mergeCell ref="A132:F132"/>
    <mergeCell ref="A137:B137"/>
    <mergeCell ref="A134:B134"/>
    <mergeCell ref="A136:B136"/>
    <mergeCell ref="A79:B79"/>
    <mergeCell ref="B25:C25"/>
    <mergeCell ref="B27:C27"/>
    <mergeCell ref="D49:E49"/>
    <mergeCell ref="A48:K48"/>
    <mergeCell ref="F51:L51"/>
    <mergeCell ref="B41:C41"/>
    <mergeCell ref="G93:H93"/>
    <mergeCell ref="F49:L49"/>
    <mergeCell ref="A78:B78"/>
    <mergeCell ref="A82:B82"/>
    <mergeCell ref="I75:I76"/>
    <mergeCell ref="B30:C30"/>
    <mergeCell ref="A57:L57"/>
    <mergeCell ref="G148:H148"/>
    <mergeCell ref="G166:J166"/>
    <mergeCell ref="A167:B167"/>
    <mergeCell ref="A166:B166"/>
    <mergeCell ref="G165:J165"/>
    <mergeCell ref="A154:B154"/>
    <mergeCell ref="A159:E159"/>
    <mergeCell ref="A163:B163"/>
    <mergeCell ref="G164:J164"/>
    <mergeCell ref="A164:B164"/>
    <mergeCell ref="G162:J162"/>
    <mergeCell ref="G163:J163"/>
    <mergeCell ref="A153:B153"/>
    <mergeCell ref="A152:B152"/>
    <mergeCell ref="G147:H147"/>
    <mergeCell ref="G111:H111"/>
    <mergeCell ref="G103:H103"/>
    <mergeCell ref="G146:H146"/>
    <mergeCell ref="G107:H107"/>
    <mergeCell ref="A193:G193"/>
    <mergeCell ref="D195:G195"/>
    <mergeCell ref="A196:B196"/>
    <mergeCell ref="D196:G196"/>
    <mergeCell ref="A195:B195"/>
    <mergeCell ref="G160:K160"/>
    <mergeCell ref="A161:B161"/>
    <mergeCell ref="G161:J161"/>
    <mergeCell ref="A168:B168"/>
    <mergeCell ref="A165:B165"/>
    <mergeCell ref="D185:I185"/>
    <mergeCell ref="D194:G194"/>
    <mergeCell ref="A162:B162"/>
    <mergeCell ref="A175:B175"/>
    <mergeCell ref="A183:E183"/>
    <mergeCell ref="A190:L190"/>
    <mergeCell ref="A194:B194"/>
    <mergeCell ref="H186:I186"/>
    <mergeCell ref="A173:L173"/>
    <mergeCell ref="D186:G186"/>
    <mergeCell ref="D201:G201"/>
    <mergeCell ref="D203:G203"/>
    <mergeCell ref="A197:B197"/>
    <mergeCell ref="A200:B200"/>
    <mergeCell ref="A199:G199"/>
    <mergeCell ref="D200:G200"/>
    <mergeCell ref="A201:B201"/>
    <mergeCell ref="D202:G202"/>
    <mergeCell ref="E197:G197"/>
    <mergeCell ref="A211:J211"/>
    <mergeCell ref="D210:I210"/>
    <mergeCell ref="A202:B202"/>
    <mergeCell ref="D206:I206"/>
    <mergeCell ref="D209:I209"/>
    <mergeCell ref="D208:I208"/>
    <mergeCell ref="A204:B204"/>
    <mergeCell ref="A203:B203"/>
    <mergeCell ref="D204:G204"/>
  </mergeCells>
  <printOptions horizontalCentered="1"/>
  <pageMargins left="0.1968503937007874" right="0.1968503937007874" top="0.1968503937007874" bottom="0.2362204724409449" header="0.2362204724409449" footer="0.1968503937007874"/>
  <pageSetup fitToHeight="15" horizontalDpi="600" verticalDpi="600" orientation="portrait" paperSize="9" scale="50" r:id="rId1"/>
  <headerFooter alignWithMargins="0">
    <oddFooter>&amp;RDetailed Budget &amp;P/&amp;N</oddFooter>
  </headerFooter>
  <rowBreaks count="3" manualBreakCount="3">
    <brk id="44" max="11" man="1"/>
    <brk id="71" max="11" man="1"/>
    <brk id="1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H8" sqref="H8"/>
    </sheetView>
  </sheetViews>
  <sheetFormatPr defaultColWidth="9.140625" defaultRowHeight="12.75" outlineLevelRow="1"/>
  <cols>
    <col min="1" max="1" width="15.28125" style="0" customWidth="1"/>
    <col min="2" max="2" width="10.00390625" style="0" customWidth="1"/>
    <col min="3" max="3" width="1.421875" style="0" customWidth="1"/>
    <col min="4" max="4" width="1.1484375" style="0" customWidth="1"/>
    <col min="5" max="5" width="1.28515625" style="0" customWidth="1"/>
    <col min="6" max="6" width="2.140625" style="0" customWidth="1"/>
    <col min="7" max="8" width="9.140625" style="0" customWidth="1"/>
    <col min="9" max="9" width="16.57421875" style="0" customWidth="1"/>
    <col min="10" max="10" width="9.140625" style="0" customWidth="1"/>
    <col min="11" max="11" width="11.28125" style="0" customWidth="1"/>
  </cols>
  <sheetData>
    <row r="1" spans="1:11" ht="30.75" customHeight="1">
      <c r="A1" s="528" t="s">
        <v>143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</row>
    <row r="2" spans="1:11" ht="27" customHeight="1">
      <c r="A2" s="530" t="s">
        <v>103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3" spans="1:11" ht="9" customHeight="1" thickBot="1">
      <c r="A3" s="1"/>
      <c r="B3" s="23"/>
      <c r="C3" s="8"/>
      <c r="D3" s="1"/>
      <c r="E3" s="8"/>
      <c r="F3" s="1"/>
      <c r="G3" s="1"/>
      <c r="H3" s="1"/>
      <c r="I3" s="1"/>
      <c r="J3" s="1"/>
      <c r="K3" s="3"/>
    </row>
    <row r="4" spans="1:11" ht="13.5" thickBot="1">
      <c r="A4" s="204" t="s">
        <v>2</v>
      </c>
      <c r="B4" s="206"/>
      <c r="C4" s="205"/>
      <c r="D4" s="9"/>
      <c r="E4" s="9"/>
      <c r="F4" s="9"/>
      <c r="G4" s="9"/>
      <c r="H4" s="11" t="s">
        <v>3</v>
      </c>
      <c r="I4" s="9"/>
      <c r="J4" s="9"/>
      <c r="K4" s="10"/>
    </row>
    <row r="5" spans="1:11" ht="25.5" customHeight="1" thickBot="1">
      <c r="A5" s="19"/>
      <c r="B5" s="61"/>
      <c r="C5" s="24" t="s">
        <v>132</v>
      </c>
      <c r="D5" s="18"/>
      <c r="E5" s="18"/>
      <c r="F5" s="18"/>
      <c r="G5" s="18"/>
      <c r="H5" s="18"/>
      <c r="I5" s="18"/>
      <c r="J5" s="195" t="s">
        <v>137</v>
      </c>
      <c r="K5" s="195" t="s">
        <v>138</v>
      </c>
    </row>
    <row r="6" spans="1:11" ht="23.25" customHeight="1" thickBot="1">
      <c r="A6" s="19"/>
      <c r="B6" s="197"/>
      <c r="C6" s="7"/>
      <c r="D6" s="4"/>
      <c r="E6" s="17"/>
      <c r="F6" s="22" t="s">
        <v>133</v>
      </c>
      <c r="G6" s="18"/>
      <c r="H6" s="18"/>
      <c r="I6" s="18"/>
      <c r="J6" s="43"/>
      <c r="K6" s="44">
        <f>SUM(J7,J8,J9,J10,J11)</f>
        <v>125936.322361</v>
      </c>
    </row>
    <row r="7" spans="1:11" ht="23.25" customHeight="1">
      <c r="A7" s="19"/>
      <c r="B7" s="197"/>
      <c r="C7" s="7"/>
      <c r="D7" s="4"/>
      <c r="E7" s="4"/>
      <c r="F7" s="5" t="s">
        <v>90</v>
      </c>
      <c r="G7" s="5"/>
      <c r="H7" s="5"/>
      <c r="I7" s="5"/>
      <c r="J7" s="45">
        <f>'Detailed budget'!G21</f>
        <v>0</v>
      </c>
      <c r="K7" s="46"/>
    </row>
    <row r="8" spans="1:11" ht="23.25" customHeight="1">
      <c r="A8" s="19"/>
      <c r="B8" s="197"/>
      <c r="C8" s="7"/>
      <c r="D8" s="4"/>
      <c r="E8" s="4"/>
      <c r="F8" s="5" t="s">
        <v>91</v>
      </c>
      <c r="G8" s="5"/>
      <c r="H8" s="5"/>
      <c r="I8" s="16"/>
      <c r="J8" s="45">
        <f>'Detailed budget'!G28</f>
        <v>103462.39395700001</v>
      </c>
      <c r="K8" s="46"/>
    </row>
    <row r="9" spans="1:11" ht="23.25" customHeight="1">
      <c r="A9" s="19" t="s">
        <v>4</v>
      </c>
      <c r="B9" s="197"/>
      <c r="C9" s="7"/>
      <c r="D9" s="4"/>
      <c r="E9" s="4"/>
      <c r="F9" s="5" t="s">
        <v>55</v>
      </c>
      <c r="G9" s="5"/>
      <c r="H9" s="5"/>
      <c r="I9" s="16"/>
      <c r="J9" s="45">
        <f>'Detailed budget'!G34</f>
        <v>22473.928404</v>
      </c>
      <c r="K9" s="46"/>
    </row>
    <row r="10" spans="1:11" ht="23.25" customHeight="1">
      <c r="A10" s="19" t="s">
        <v>23</v>
      </c>
      <c r="B10" s="197"/>
      <c r="C10" s="7"/>
      <c r="D10" s="4"/>
      <c r="E10" s="4"/>
      <c r="F10" s="5" t="s">
        <v>92</v>
      </c>
      <c r="G10" s="5"/>
      <c r="H10" s="5"/>
      <c r="I10" s="5"/>
      <c r="J10" s="45">
        <f>'Detailed budget'!G38</f>
        <v>0</v>
      </c>
      <c r="K10" s="46"/>
    </row>
    <row r="11" spans="1:11" ht="23.25" customHeight="1" thickBot="1">
      <c r="A11" s="20" t="s">
        <v>139</v>
      </c>
      <c r="B11" s="203">
        <f>'Detailed budget'!C197</f>
        <v>65080</v>
      </c>
      <c r="C11" s="7"/>
      <c r="D11" s="4"/>
      <c r="E11" s="4"/>
      <c r="F11" s="5" t="s">
        <v>57</v>
      </c>
      <c r="G11" s="5"/>
      <c r="H11" s="5"/>
      <c r="I11" s="16"/>
      <c r="J11" s="47">
        <f>'Detailed budget'!G42</f>
        <v>0</v>
      </c>
      <c r="K11" s="48"/>
    </row>
    <row r="12" spans="1:11" ht="23.25" customHeight="1" thickBot="1">
      <c r="A12" s="19"/>
      <c r="B12" s="197"/>
      <c r="C12" s="7"/>
      <c r="D12" s="4"/>
      <c r="E12" s="6"/>
      <c r="F12" s="22" t="s">
        <v>134</v>
      </c>
      <c r="G12" s="18"/>
      <c r="H12" s="18"/>
      <c r="I12" s="18"/>
      <c r="J12" s="43"/>
      <c r="K12" s="44">
        <f>SUM(J13,J14)</f>
        <v>74095</v>
      </c>
    </row>
    <row r="13" spans="1:11" ht="23.25" customHeight="1">
      <c r="A13" s="19"/>
      <c r="B13" s="197"/>
      <c r="C13" s="7"/>
      <c r="D13" s="4"/>
      <c r="E13" s="4"/>
      <c r="F13" s="5" t="s">
        <v>141</v>
      </c>
      <c r="G13" s="5"/>
      <c r="H13" s="5"/>
      <c r="I13" s="5"/>
      <c r="J13" s="49">
        <f>'Detailed budget'!D70</f>
        <v>26040</v>
      </c>
      <c r="K13" s="46"/>
    </row>
    <row r="14" spans="1:11" ht="23.25" customHeight="1" thickBot="1">
      <c r="A14" s="19" t="s">
        <v>24</v>
      </c>
      <c r="B14" s="197"/>
      <c r="C14" s="7"/>
      <c r="D14" s="4"/>
      <c r="E14" s="4"/>
      <c r="F14" s="5" t="s">
        <v>93</v>
      </c>
      <c r="G14" s="5"/>
      <c r="H14" s="5"/>
      <c r="I14" s="5"/>
      <c r="J14" s="50">
        <f>'Detailed budget'!I70</f>
        <v>48055</v>
      </c>
      <c r="K14" s="48"/>
    </row>
    <row r="15" spans="1:11" ht="23.25" customHeight="1" thickBot="1">
      <c r="A15" s="19" t="s">
        <v>25</v>
      </c>
      <c r="B15" s="197"/>
      <c r="C15" s="7"/>
      <c r="D15" s="4"/>
      <c r="E15" s="6"/>
      <c r="F15" s="22" t="s">
        <v>135</v>
      </c>
      <c r="G15" s="25"/>
      <c r="H15" s="18"/>
      <c r="I15" s="18"/>
      <c r="J15" s="43"/>
      <c r="K15" s="44">
        <f>SUM(J16:J21)</f>
        <v>116750</v>
      </c>
    </row>
    <row r="16" spans="1:11" ht="23.25" customHeight="1">
      <c r="A16" s="20" t="s">
        <v>140</v>
      </c>
      <c r="B16" s="203">
        <f>'Detailed budget'!C204</f>
        <v>0</v>
      </c>
      <c r="C16" s="7"/>
      <c r="D16" s="4"/>
      <c r="E16" s="6"/>
      <c r="F16" s="209" t="s">
        <v>94</v>
      </c>
      <c r="G16" s="196"/>
      <c r="H16" s="196"/>
      <c r="I16" s="196"/>
      <c r="J16" s="51">
        <f>'Detailed budget'!E81</f>
        <v>26000</v>
      </c>
      <c r="K16" s="52"/>
    </row>
    <row r="17" spans="1:11" ht="23.25" customHeight="1">
      <c r="A17" s="19"/>
      <c r="B17" s="198"/>
      <c r="C17" s="7"/>
      <c r="D17" s="4"/>
      <c r="E17" s="6"/>
      <c r="F17" s="210" t="s">
        <v>95</v>
      </c>
      <c r="G17" s="196"/>
      <c r="H17" s="196"/>
      <c r="I17" s="196"/>
      <c r="J17" s="53">
        <f>'Detailed budget'!K81</f>
        <v>0</v>
      </c>
      <c r="K17" s="54"/>
    </row>
    <row r="18" spans="1:11" ht="23.25" customHeight="1">
      <c r="A18" s="19"/>
      <c r="B18" s="197"/>
      <c r="C18" s="7"/>
      <c r="D18" s="4"/>
      <c r="E18" s="6"/>
      <c r="F18" s="210" t="s">
        <v>96</v>
      </c>
      <c r="G18" s="196"/>
      <c r="H18" s="188"/>
      <c r="I18" s="207"/>
      <c r="J18" s="53">
        <f>'Detailed budget'!E89</f>
        <v>0</v>
      </c>
      <c r="K18" s="54"/>
    </row>
    <row r="19" spans="1:11" ht="23.25" customHeight="1">
      <c r="A19" s="19"/>
      <c r="B19" s="197"/>
      <c r="C19" s="7"/>
      <c r="D19" s="4"/>
      <c r="E19" s="6"/>
      <c r="F19" s="210" t="s">
        <v>97</v>
      </c>
      <c r="G19" s="196"/>
      <c r="H19" s="196"/>
      <c r="I19" s="207"/>
      <c r="J19" s="53">
        <f>'Detailed budget'!K96</f>
        <v>0</v>
      </c>
      <c r="K19" s="54"/>
    </row>
    <row r="20" spans="1:11" ht="23.25" customHeight="1">
      <c r="A20" s="19"/>
      <c r="B20" s="198"/>
      <c r="C20" s="7"/>
      <c r="D20" s="4"/>
      <c r="E20" s="6"/>
      <c r="F20" s="210" t="s">
        <v>98</v>
      </c>
      <c r="G20" s="196"/>
      <c r="H20" s="196"/>
      <c r="I20" s="196"/>
      <c r="J20" s="53">
        <f>'Detailed budget'!E107</f>
        <v>0</v>
      </c>
      <c r="K20" s="54"/>
    </row>
    <row r="21" spans="1:11" ht="23.25" customHeight="1" thickBot="1">
      <c r="A21" s="19"/>
      <c r="B21" s="197"/>
      <c r="C21" s="7"/>
      <c r="D21" s="4"/>
      <c r="E21" s="6"/>
      <c r="F21" s="211" t="s">
        <v>99</v>
      </c>
      <c r="G21" s="196"/>
      <c r="H21" s="196"/>
      <c r="I21" s="196"/>
      <c r="J21" s="53">
        <f>'Detailed budget'!K115</f>
        <v>90750</v>
      </c>
      <c r="K21" s="56"/>
    </row>
    <row r="22" spans="1:11" ht="23.25" customHeight="1" thickBot="1">
      <c r="A22" s="19"/>
      <c r="B22" s="197"/>
      <c r="C22" s="7"/>
      <c r="D22" s="4"/>
      <c r="E22" s="6"/>
      <c r="F22" s="22" t="s">
        <v>136</v>
      </c>
      <c r="G22" s="25"/>
      <c r="H22" s="18"/>
      <c r="I22" s="18"/>
      <c r="J22" s="62"/>
      <c r="K22" s="71">
        <f>SUM(J23:J27)</f>
        <v>8700</v>
      </c>
    </row>
    <row r="23" spans="1:11" ht="23.25" customHeight="1">
      <c r="A23" s="19"/>
      <c r="B23" s="197"/>
      <c r="C23" s="7"/>
      <c r="D23" s="4"/>
      <c r="E23" s="4"/>
      <c r="F23" s="5" t="s">
        <v>100</v>
      </c>
      <c r="G23" s="5"/>
      <c r="H23" s="5"/>
      <c r="I23" s="5"/>
      <c r="J23" s="51">
        <f>'Detailed budget'!F141</f>
        <v>0</v>
      </c>
      <c r="K23" s="55"/>
    </row>
    <row r="24" spans="1:11" ht="23.25" customHeight="1">
      <c r="A24" s="19"/>
      <c r="B24" s="197"/>
      <c r="C24" s="7"/>
      <c r="D24" s="4"/>
      <c r="E24" s="4"/>
      <c r="F24" s="5" t="s">
        <v>78</v>
      </c>
      <c r="G24" s="5"/>
      <c r="H24" s="5"/>
      <c r="I24" s="5"/>
      <c r="J24" s="51">
        <f>'Detailed budget'!E149</f>
        <v>5700</v>
      </c>
      <c r="K24" s="55"/>
    </row>
    <row r="25" spans="1:11" ht="23.25" customHeight="1">
      <c r="A25" s="19"/>
      <c r="B25" s="197"/>
      <c r="C25" s="7"/>
      <c r="D25" s="4"/>
      <c r="E25" s="4"/>
      <c r="F25" s="5" t="s">
        <v>101</v>
      </c>
      <c r="G25" s="5"/>
      <c r="H25" s="5"/>
      <c r="I25" s="5"/>
      <c r="J25" s="51">
        <f>'Detailed budget'!L149</f>
        <v>0</v>
      </c>
      <c r="K25" s="55"/>
    </row>
    <row r="26" spans="1:11" ht="23.25" customHeight="1">
      <c r="A26" s="19" t="s">
        <v>130</v>
      </c>
      <c r="B26" s="199"/>
      <c r="C26" s="7"/>
      <c r="D26" s="4"/>
      <c r="E26" s="4"/>
      <c r="F26" s="5" t="s">
        <v>88</v>
      </c>
      <c r="G26" s="5"/>
      <c r="H26" s="5"/>
      <c r="I26" s="5"/>
      <c r="J26" s="51">
        <f>'Detailed budget'!E155</f>
        <v>0</v>
      </c>
      <c r="K26" s="55"/>
    </row>
    <row r="27" spans="1:11" ht="23.25" customHeight="1" thickBot="1">
      <c r="A27" s="20" t="s">
        <v>131</v>
      </c>
      <c r="B27" s="203">
        <f>'Detailed budget'!J208</f>
        <v>260401.322361</v>
      </c>
      <c r="C27" s="6"/>
      <c r="D27" s="4"/>
      <c r="E27" s="7"/>
      <c r="F27" s="5" t="s">
        <v>102</v>
      </c>
      <c r="G27" s="5"/>
      <c r="H27" s="5"/>
      <c r="I27" s="5"/>
      <c r="J27" s="51">
        <f>'Detailed budget'!E169</f>
        <v>3000</v>
      </c>
      <c r="K27" s="55"/>
    </row>
    <row r="28" spans="1:11" ht="13.5" hidden="1" outlineLevel="1" thickBot="1">
      <c r="A28" s="21"/>
      <c r="B28" s="200"/>
      <c r="C28" s="4"/>
      <c r="D28" s="5"/>
      <c r="E28" s="22" t="s">
        <v>17</v>
      </c>
      <c r="F28" s="18"/>
      <c r="G28" s="18"/>
      <c r="H28" s="18"/>
      <c r="I28" s="18"/>
      <c r="J28" s="43"/>
      <c r="K28" s="44">
        <f>SUM(K6,K12,K15,K22)</f>
        <v>325481.322361</v>
      </c>
    </row>
    <row r="29" spans="1:11" ht="12.75" collapsed="1">
      <c r="A29" s="191"/>
      <c r="B29" s="201"/>
      <c r="C29" s="191"/>
      <c r="D29" s="12"/>
      <c r="E29" s="12"/>
      <c r="F29" s="12"/>
      <c r="G29" s="12"/>
      <c r="H29" s="12"/>
      <c r="I29" s="12"/>
      <c r="J29" s="192"/>
      <c r="K29" s="193"/>
    </row>
    <row r="30" spans="1:11" ht="12.75">
      <c r="A30" s="194"/>
      <c r="B30" s="202"/>
      <c r="C30" s="194"/>
      <c r="D30" s="13"/>
      <c r="E30" s="13"/>
      <c r="F30" s="13"/>
      <c r="G30" s="13"/>
      <c r="H30" s="13"/>
      <c r="I30" s="13"/>
      <c r="J30" s="57"/>
      <c r="K30" s="58"/>
    </row>
    <row r="31" spans="1:11" ht="13.5" thickBot="1">
      <c r="A31" s="208" t="s">
        <v>1</v>
      </c>
      <c r="B31" s="60">
        <f>SUM(B11:B30)</f>
        <v>325481.322361</v>
      </c>
      <c r="C31" s="208" t="s">
        <v>142</v>
      </c>
      <c r="D31" s="14"/>
      <c r="E31" s="14"/>
      <c r="F31" s="14"/>
      <c r="G31" s="14"/>
      <c r="H31" s="14"/>
      <c r="I31" s="14"/>
      <c r="J31" s="59"/>
      <c r="K31" s="60">
        <f>K28</f>
        <v>325481.322361</v>
      </c>
    </row>
    <row r="32" spans="1:11" ht="33.75" customHeight="1">
      <c r="A32" s="526" t="s">
        <v>34</v>
      </c>
      <c r="B32" s="527"/>
      <c r="C32" s="527"/>
      <c r="D32" s="527"/>
      <c r="E32" s="527"/>
      <c r="F32" s="527"/>
      <c r="G32" s="527"/>
      <c r="H32" s="526" t="s">
        <v>35</v>
      </c>
      <c r="I32" s="526"/>
      <c r="J32" s="1"/>
      <c r="K32" s="3"/>
    </row>
    <row r="33" spans="1:11" ht="33.75" customHeight="1">
      <c r="A33" s="526" t="s">
        <v>36</v>
      </c>
      <c r="B33" s="526"/>
      <c r="C33" s="526"/>
      <c r="D33" s="526"/>
      <c r="E33" s="526"/>
      <c r="F33" s="526"/>
      <c r="G33" s="526"/>
      <c r="H33" s="2" t="s">
        <v>37</v>
      </c>
      <c r="I33" s="2"/>
      <c r="J33" s="2"/>
      <c r="K33" s="3"/>
    </row>
    <row r="34" spans="1:11" ht="12.75">
      <c r="A34" s="1"/>
      <c r="B34" s="15"/>
      <c r="C34" s="1"/>
      <c r="D34" s="1"/>
      <c r="E34" s="1"/>
      <c r="F34" s="1"/>
      <c r="G34" s="1"/>
      <c r="H34" s="1"/>
      <c r="I34" s="1"/>
      <c r="J34" s="1"/>
      <c r="K34" s="3"/>
    </row>
  </sheetData>
  <sheetProtection password="DE15" sheet="1" objects="1" scenarios="1"/>
  <mergeCells count="5">
    <mergeCell ref="A32:G32"/>
    <mergeCell ref="H32:I32"/>
    <mergeCell ref="A33:G33"/>
    <mergeCell ref="A1:K1"/>
    <mergeCell ref="A2:K2"/>
  </mergeCells>
  <printOptions horizontalCentered="1"/>
  <pageMargins left="0.3937007874015748" right="0.3937007874015748" top="0.5118110236220472" bottom="0.4330708661417323" header="0.31496062992125984" footer="0.2362204724409449"/>
  <pageSetup horizontalDpi="600" verticalDpi="600" orientation="portrait" paperSize="9" r:id="rId1"/>
  <headerFooter alignWithMargins="0">
    <oddHeader>&amp;CEAPN Led Joint Action on European Semester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VERDOOD</dc:creator>
  <cp:keywords/>
  <dc:description/>
  <cp:lastModifiedBy>Coralie Flemal</cp:lastModifiedBy>
  <cp:lastPrinted>2014-01-22T14:04:30Z</cp:lastPrinted>
  <dcterms:created xsi:type="dcterms:W3CDTF">1997-08-28T18:15:46Z</dcterms:created>
  <dcterms:modified xsi:type="dcterms:W3CDTF">2014-01-27T10:44:19Z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