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505" activeTab="0"/>
  </bookViews>
  <sheets>
    <sheet name="Summary Budget" sheetId="1" r:id="rId1"/>
    <sheet name="Detailed Budget " sheetId="2" r:id="rId2"/>
    <sheet name="Sheet3" sheetId="3" r:id="rId3"/>
  </sheets>
  <definedNames>
    <definedName name="_xlnm.Print_Area" localSheetId="1">'Detailed Budget '!$A$1:$L$414</definedName>
  </definedNames>
  <calcPr fullCalcOnLoad="1"/>
</workbook>
</file>

<file path=xl/sharedStrings.xml><?xml version="1.0" encoding="utf-8"?>
<sst xmlns="http://schemas.openxmlformats.org/spreadsheetml/2006/main" count="607" uniqueCount="400">
  <si>
    <t xml:space="preserve">Name of Applicant: </t>
  </si>
  <si>
    <t xml:space="preserve">EUROPEAN ANTI POVERTY NETWORK </t>
  </si>
  <si>
    <t>The budget has to be presented in €. 
Where the Euro is not the national currency the applicant must mention the national currency used and the date and rate of change applied (see http://europa.eu.int/comm/budget/inforeuro)</t>
  </si>
  <si>
    <t>DIRECT ELIGIBLE COSTS</t>
  </si>
  <si>
    <t>- Daily salary cost=yearly gross salary including social security charges divided by 220 working days (staff costs must be based on real salaries)
- Number of working days are those exclusively devoted to the preparation and implementation of proposal</t>
  </si>
  <si>
    <t>Name</t>
  </si>
  <si>
    <t>Name of organisation and function within this organisation</t>
  </si>
  <si>
    <t xml:space="preserve">Status </t>
  </si>
  <si>
    <t xml:space="preserve">Daily salary cost </t>
  </si>
  <si>
    <t xml:space="preserve">Number of days </t>
  </si>
  <si>
    <t xml:space="preserve"> Total in Euro</t>
  </si>
  <si>
    <t>Management</t>
  </si>
  <si>
    <t>Fintan Farrell</t>
  </si>
  <si>
    <t>EAPN</t>
  </si>
  <si>
    <t>Director</t>
  </si>
  <si>
    <t>Full time</t>
  </si>
  <si>
    <t>Total cost Management</t>
  </si>
  <si>
    <t>Administration</t>
  </si>
  <si>
    <t>Philippe Lemmens</t>
  </si>
  <si>
    <t>Fin./Admin. Officer</t>
  </si>
  <si>
    <t>Dev. /Policy Officer</t>
  </si>
  <si>
    <t>Information Officer</t>
  </si>
  <si>
    <t>Tatiana Basarab</t>
  </si>
  <si>
    <t>Claire Champeix</t>
  </si>
  <si>
    <t>Policy Officer</t>
  </si>
  <si>
    <t>Part time</t>
  </si>
  <si>
    <t>Sian Jones</t>
  </si>
  <si>
    <t>Total Administration</t>
  </si>
  <si>
    <t>Secretarial costs</t>
  </si>
  <si>
    <t>Coralie Flemal</t>
  </si>
  <si>
    <t>Secretary</t>
  </si>
  <si>
    <t>Rebecca Lee</t>
  </si>
  <si>
    <t>Sigrid Dahmen</t>
  </si>
  <si>
    <t>Office Manager</t>
  </si>
  <si>
    <t>Total cost secretaries</t>
  </si>
  <si>
    <t xml:space="preserve">Accountant </t>
  </si>
  <si>
    <t>Cathy Lespiaucq</t>
  </si>
  <si>
    <t>PME Conseils</t>
  </si>
  <si>
    <t>Free lance</t>
  </si>
  <si>
    <t>Total cost accountancy</t>
  </si>
  <si>
    <t>Other staff</t>
  </si>
  <si>
    <t>Total other staff</t>
  </si>
  <si>
    <t>TOTAL STAFF COST</t>
  </si>
  <si>
    <t>HEADING 2 - COST FOR TRAVEL AND SUBSISTENCE ALLOWANCES</t>
  </si>
  <si>
    <t>Establish a list below of all events for which travel and subsistence costs are necessary and refer to these in the following budget table accordingly</t>
  </si>
  <si>
    <t>Type of Event</t>
  </si>
  <si>
    <t>Reference *)</t>
  </si>
  <si>
    <t>Location</t>
  </si>
  <si>
    <t>Provisional dates</t>
  </si>
  <si>
    <t>Subject of the event</t>
  </si>
  <si>
    <t>Bureau</t>
  </si>
  <si>
    <t>Staff support and supervision of Director, Financial Overview, planning of Exco meeting</t>
  </si>
  <si>
    <t>BU2 - Bxl</t>
  </si>
  <si>
    <t>see above</t>
  </si>
  <si>
    <t>Executive Committee</t>
  </si>
  <si>
    <t>Coordinate EAPN activities, give political direction to our work, fullfill statutory obligations</t>
  </si>
  <si>
    <t>General Assembly</t>
  </si>
  <si>
    <t>AG</t>
  </si>
  <si>
    <t>Fullfill statutory requirements, ensure membership understanding and support for the general policies and direction of EAPN, create visibility for our work</t>
  </si>
  <si>
    <t>Working Group Structural Funds</t>
  </si>
  <si>
    <t>Ensuring understanding of the context of the work on structural funds and ensuring active participation of EAPN members in the outputs we plan for this area</t>
  </si>
  <si>
    <t>Ensuring understanding of the context of the work on employment and ensuring active participation of EAPN mebers in the outputs we plan for this area</t>
  </si>
  <si>
    <t>Planning Group Sustainable Financing National Networks</t>
  </si>
  <si>
    <t>PG5.1 Bxl</t>
  </si>
  <si>
    <t>Developing a strategy to support National Networks to access funds</t>
  </si>
  <si>
    <t>PG5.2 Bxl</t>
  </si>
  <si>
    <t>Follow up of 2007 seminar and strenghtening the self assessment approach as a first stage to developing strategic plans for National Networks</t>
  </si>
  <si>
    <t>European Organisations</t>
  </si>
  <si>
    <t>Exchange on key areas of EAPN work</t>
  </si>
  <si>
    <t>PPOV</t>
  </si>
  <si>
    <t>Decided by National Network</t>
  </si>
  <si>
    <t>Different in each Network</t>
  </si>
  <si>
    <t>Missions Staff</t>
  </si>
  <si>
    <t>REP</t>
  </si>
  <si>
    <t>All over</t>
  </si>
  <si>
    <t xml:space="preserve">Assisting in meetings as representative of EAPN </t>
  </si>
  <si>
    <t>Enlargement travels</t>
  </si>
  <si>
    <t>ENL</t>
  </si>
  <si>
    <t>Meetings to support the development of new members of EAPN</t>
  </si>
  <si>
    <t>*) Choose a reference for your event which can be used in the following budget items, for example Conf 1, Conf 2, Sem 1, Train1</t>
  </si>
  <si>
    <t xml:space="preserve">
- See also information concerning maximum of subsistence cost allowed in guidelines
</t>
  </si>
  <si>
    <t>Reference of the event (according to the above references)</t>
  </si>
  <si>
    <t>Travel cost per person</t>
  </si>
  <si>
    <t>Number of persons</t>
  </si>
  <si>
    <t>Travel sub-total</t>
  </si>
  <si>
    <t>maximum daily allowance per person</t>
  </si>
  <si>
    <t>Accomo-
dation ceiling (hotel)</t>
  </si>
  <si>
    <t>Number of days</t>
  </si>
  <si>
    <t>Subsis-
tence 
sub total</t>
  </si>
  <si>
    <t>GRAND
TOTAL</t>
  </si>
  <si>
    <t>SEM.2 Bxl</t>
  </si>
  <si>
    <t>OE.1</t>
  </si>
  <si>
    <t xml:space="preserve">HEADING 3 : COST FOR SERVICES </t>
  </si>
  <si>
    <t>Cost for information and dissemination</t>
  </si>
  <si>
    <t>Nature of costs</t>
  </si>
  <si>
    <t>Quantity</t>
  </si>
  <si>
    <t>Unit cost</t>
  </si>
  <si>
    <t>Total cost</t>
  </si>
  <si>
    <t>Website</t>
  </si>
  <si>
    <t>Mailings</t>
  </si>
  <si>
    <t>Subscription + Annual Report</t>
  </si>
  <si>
    <t xml:space="preserve">TOTAL </t>
  </si>
  <si>
    <t>Description of documents to be translated (from .. into..)</t>
  </si>
  <si>
    <t>Number of languages</t>
  </si>
  <si>
    <t>Cost per page</t>
  </si>
  <si>
    <t>Number
 of pages</t>
  </si>
  <si>
    <t>Translation publications</t>
  </si>
  <si>
    <t>Employment</t>
  </si>
  <si>
    <t>Structural Funds</t>
  </si>
  <si>
    <t>Social Inclusion</t>
  </si>
  <si>
    <t xml:space="preserve"> TOTAL </t>
  </si>
  <si>
    <t>Cost for evaluation</t>
  </si>
  <si>
    <t>Description of tasks to be performed and name of evaluator</t>
  </si>
  <si>
    <t xml:space="preserve">Cost per day
 </t>
  </si>
  <si>
    <t>Cost for reproduction and publication</t>
  </si>
  <si>
    <t>Description of document to be reproduced or published</t>
  </si>
  <si>
    <t xml:space="preserve"> Fees for interpreters</t>
  </si>
  <si>
    <t>Ref. of the event (according to your reference under Heading 2 "Travel")</t>
  </si>
  <si>
    <t>Number of interpreters</t>
  </si>
  <si>
    <t>Cost per day</t>
  </si>
  <si>
    <t>PG5.1 (English/French)</t>
  </si>
  <si>
    <t>EXCO.2 (English/French)</t>
  </si>
  <si>
    <t>For example for experts or consultants, etc.</t>
  </si>
  <si>
    <t xml:space="preserve"> Status and tasks to be performed</t>
  </si>
  <si>
    <t>Daily salary cost</t>
  </si>
  <si>
    <t>Total in Euro</t>
  </si>
  <si>
    <t>Staff Development of Personal Skills</t>
  </si>
  <si>
    <t>TOTAL</t>
  </si>
  <si>
    <t>Total cost of all items in Heading Services</t>
  </si>
  <si>
    <t>Cost for translation</t>
  </si>
  <si>
    <t>Cost for publication and reproduction</t>
  </si>
  <si>
    <t>Costs for interpreters</t>
  </si>
  <si>
    <t>External experts</t>
  </si>
  <si>
    <t>Total cost of Services</t>
  </si>
  <si>
    <t>HEADING 4 : COST FOR ADMINISTRATION</t>
  </si>
  <si>
    <t>HEADING - ADMINISTRATION</t>
  </si>
  <si>
    <t>Rent of equipment or depreciation of New Techical Equipment (no depreciation of office material such as chairs, tables etc.!!!)</t>
  </si>
  <si>
    <t>Type of equipment</t>
  </si>
  <si>
    <t>Unit cost of new equipment</t>
  </si>
  <si>
    <t>Eligible cost (depreciation cost per item of equipment)</t>
  </si>
  <si>
    <t>Rent Photocopier/printer</t>
  </si>
  <si>
    <t xml:space="preserve">Total </t>
  </si>
  <si>
    <t>Hire of rooms (cost of rent of meeting or conference rooms, etc)</t>
  </si>
  <si>
    <t>Subject of event (according to your reference under Heading 2 "Travel")</t>
  </si>
  <si>
    <t>Cost of rent per day</t>
  </si>
  <si>
    <t>TOTAL IN €</t>
  </si>
  <si>
    <t>SEM.2</t>
  </si>
  <si>
    <t>EXCO.2</t>
  </si>
  <si>
    <t>Hire of interpreting booths</t>
  </si>
  <si>
    <t>Subject of event (and reference)</t>
  </si>
  <si>
    <t>Total in €</t>
  </si>
  <si>
    <t>Costs for Audits</t>
  </si>
  <si>
    <t>Nature of Audit</t>
  </si>
  <si>
    <t>External Audit</t>
  </si>
  <si>
    <t>(cost for banking transactions (exchange losses are not eligible), insurance, certificates, etc)</t>
  </si>
  <si>
    <t>Rent offices + charges</t>
  </si>
  <si>
    <t>Photocopies</t>
  </si>
  <si>
    <t>Technical support</t>
  </si>
  <si>
    <t>Electricity</t>
  </si>
  <si>
    <t>Cleaning</t>
  </si>
  <si>
    <t>Telephone and fax</t>
  </si>
  <si>
    <t>Postage</t>
  </si>
  <si>
    <t>Office supplies</t>
  </si>
  <si>
    <t>Insurances</t>
  </si>
  <si>
    <t>Bank charges</t>
  </si>
  <si>
    <t>Total of Heading Administration</t>
  </si>
  <si>
    <t xml:space="preserve">Rent of equipment or Depreciation of New Techical Equipment </t>
  </si>
  <si>
    <t>Hire of rooms</t>
  </si>
  <si>
    <t>Audits</t>
  </si>
  <si>
    <t>Other administrative equipment</t>
  </si>
  <si>
    <t>TOTAL ELIGIBLE COST</t>
  </si>
  <si>
    <t xml:space="preserve">Total cost of all Headings </t>
  </si>
  <si>
    <t xml:space="preserve">Staff </t>
  </si>
  <si>
    <t>Travel and Subsistence</t>
  </si>
  <si>
    <t>Services</t>
  </si>
  <si>
    <t>Total costs</t>
  </si>
  <si>
    <t>TOTAL INCOME</t>
  </si>
  <si>
    <t>BENEFICIARY'S CONTRIBUTION IN CASH</t>
  </si>
  <si>
    <t>Contributions</t>
  </si>
  <si>
    <t>Amount</t>
  </si>
  <si>
    <t>Breakdown (name of organisation and amount)</t>
  </si>
  <si>
    <t>Total of beneficiary's contribution in cash</t>
  </si>
  <si>
    <t>Revenue generated by the operation</t>
  </si>
  <si>
    <t xml:space="preserve">Description of revenue </t>
  </si>
  <si>
    <t>Estimated amount</t>
  </si>
  <si>
    <t>Details on calculation</t>
  </si>
  <si>
    <t>Total of revenue generated by the operation</t>
  </si>
  <si>
    <t>Commission grant requested</t>
  </si>
  <si>
    <t>Percentage of the grant  to the total cost</t>
  </si>
  <si>
    <t>For example, advertisements, distribution, etc - please add specifications</t>
  </si>
  <si>
    <t>TOTAL TRAVEL COSTS</t>
  </si>
  <si>
    <t>INCOME</t>
  </si>
  <si>
    <t>EXPENSES</t>
  </si>
  <si>
    <t>ELIGIBLE COSTS</t>
  </si>
  <si>
    <t>Total
per item</t>
  </si>
  <si>
    <t>Total
per heading</t>
  </si>
  <si>
    <t>Heading 1 Staff =</t>
  </si>
  <si>
    <t xml:space="preserve">Administration </t>
  </si>
  <si>
    <t>BENEFICIARY's</t>
  </si>
  <si>
    <t xml:space="preserve">CONTRIBUTION </t>
  </si>
  <si>
    <t>Accounting</t>
  </si>
  <si>
    <t>IN CASH =</t>
  </si>
  <si>
    <t>Heading 2 Travel</t>
  </si>
  <si>
    <t>Travel</t>
  </si>
  <si>
    <t xml:space="preserve">REVENUE </t>
  </si>
  <si>
    <t>Accomodation and subsistence cost</t>
  </si>
  <si>
    <t xml:space="preserve">GENERATED </t>
  </si>
  <si>
    <t>Heading 3 Services =</t>
  </si>
  <si>
    <t xml:space="preserve">BY THE ACTION = 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</si>
  <si>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</si>
  <si>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</si>
  <si>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</si>
  <si>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</si>
  <si>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</si>
  <si>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</si>
  <si>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Heading 4 Administration =</t>
  </si>
  <si>
    <t>Rent of equipment or depreciation of new equipment</t>
  </si>
  <si>
    <t>COMMISSION</t>
  </si>
  <si>
    <t>GRANT (S) =</t>
  </si>
  <si>
    <t>Other administrative costs</t>
  </si>
  <si>
    <t>TOTAL DIRECT ELIGIBLE COSTS D1</t>
  </si>
  <si>
    <t>TOTAL COST OF THE OPERATION</t>
  </si>
  <si>
    <t xml:space="preserve">Name of organisation: </t>
  </si>
  <si>
    <t>Name of legal representative:</t>
  </si>
  <si>
    <t>Place and date:</t>
  </si>
  <si>
    <t>Signature:</t>
  </si>
  <si>
    <t xml:space="preserve">Cost for translation </t>
  </si>
  <si>
    <t xml:space="preserve">Please provide full details on calculation and composition of staff costs and functions performed on an extra document </t>
  </si>
  <si>
    <t xml:space="preserve">Costs for external experts </t>
  </si>
  <si>
    <t>Other administrative costs : rent of offices and related charges.</t>
  </si>
  <si>
    <r>
      <t xml:space="preserve">HEADING 1: STAFF OF THE ORGANISATION </t>
    </r>
    <r>
      <rPr>
        <b/>
        <sz val="14"/>
        <rFont val="Arial"/>
        <family val="2"/>
      </rPr>
      <t>SPECIFICALLY ASSIGNED  TO THE OPERATION</t>
    </r>
  </si>
  <si>
    <r>
      <t xml:space="preserve">Cost for rental or depreciation of </t>
    </r>
    <r>
      <rPr>
        <b/>
        <sz val="11"/>
        <color indexed="10"/>
        <rFont val="Arial"/>
        <family val="2"/>
      </rPr>
      <t>new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technical</t>
    </r>
    <r>
      <rPr>
        <sz val="11"/>
        <color indexed="10"/>
        <rFont val="Arial"/>
        <family val="2"/>
      </rPr>
      <t xml:space="preserve"> equipment, please specify !! I</t>
    </r>
    <r>
      <rPr>
        <b/>
        <sz val="11"/>
        <color indexed="10"/>
        <rFont val="Arial"/>
        <family val="2"/>
      </rPr>
      <t xml:space="preserve">nvoices will have to be included with your claim for final payment of the subsidy
</t>
    </r>
  </si>
  <si>
    <r>
      <t xml:space="preserve">Is only eligible:
. Rent (leasing) for a determined period
. linear depreciation for </t>
    </r>
    <r>
      <rPr>
        <b/>
        <sz val="11"/>
        <color indexed="10"/>
        <rFont val="Arial"/>
        <family val="2"/>
      </rPr>
      <t>new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technical</t>
    </r>
    <r>
      <rPr>
        <sz val="11"/>
        <color indexed="10"/>
        <rFont val="Arial"/>
        <family val="2"/>
      </rPr>
      <t xml:space="preserve"> equipment over 3 years ; for existing equipment depreciation is only allowed if this equipment is less than 3 years old and not entirely depreciated.
Exampl</t>
    </r>
  </si>
  <si>
    <t>BU1 - Bxl</t>
  </si>
  <si>
    <t>Coordination Policy Officer</t>
  </si>
  <si>
    <t>BU3 - Bxl</t>
  </si>
  <si>
    <t>EXCO.1</t>
  </si>
  <si>
    <t xml:space="preserve">EXCO.1 </t>
  </si>
  <si>
    <t>EXCO.3</t>
  </si>
  <si>
    <t xml:space="preserve">BU1 </t>
  </si>
  <si>
    <t xml:space="preserve">BU2 </t>
  </si>
  <si>
    <t xml:space="preserve">BU3 </t>
  </si>
  <si>
    <t xml:space="preserve">EXCO.2 </t>
  </si>
  <si>
    <t xml:space="preserve">EXCO.3 </t>
  </si>
  <si>
    <t>ENL - Catering 30 p (10 travelling + 20 on the spot)</t>
  </si>
  <si>
    <t xml:space="preserve">WG1.1 </t>
  </si>
  <si>
    <t xml:space="preserve">Working Group Employment </t>
  </si>
  <si>
    <t xml:space="preserve">WG1.2 </t>
  </si>
  <si>
    <t>WG2.1</t>
  </si>
  <si>
    <t xml:space="preserve">WG2.2 </t>
  </si>
  <si>
    <t xml:space="preserve">WG.1.1 </t>
  </si>
  <si>
    <t xml:space="preserve">WG.1.2 </t>
  </si>
  <si>
    <t xml:space="preserve">WG.3.2 </t>
  </si>
  <si>
    <t>PG.5.1</t>
  </si>
  <si>
    <t xml:space="preserve">PG.5.2 </t>
  </si>
  <si>
    <t xml:space="preserve">SEM.1 </t>
  </si>
  <si>
    <t>SEM.1 - Catering 25 p</t>
  </si>
  <si>
    <t>OE.2</t>
  </si>
  <si>
    <t>OE.2 - Catering 18 persons</t>
  </si>
  <si>
    <t>OE.1 - Catering 18 persons</t>
  </si>
  <si>
    <t xml:space="preserve">OE.1 </t>
  </si>
  <si>
    <t xml:space="preserve">OE.2 </t>
  </si>
  <si>
    <t>SEM.2 Bxl - Catering 10 persons</t>
  </si>
  <si>
    <t>SEM.3</t>
  </si>
  <si>
    <t xml:space="preserve">SEM.3 </t>
  </si>
  <si>
    <t>SEM.4</t>
  </si>
  <si>
    <t>PPOV - Catering 25 Networks</t>
  </si>
  <si>
    <t>CONF</t>
  </si>
  <si>
    <t>8th Meeting of People Experiencing Poverty</t>
  </si>
  <si>
    <t>Folders, Poster, Report, Campaign material</t>
  </si>
  <si>
    <t>Enlargement</t>
  </si>
  <si>
    <t>Sustainable Financing</t>
  </si>
  <si>
    <t>Translations of EAPN publications</t>
  </si>
  <si>
    <t>Evaluation EAPN</t>
  </si>
  <si>
    <t>PG5.2 (English/French)</t>
  </si>
  <si>
    <t>EXCO.1 (English/French)</t>
  </si>
  <si>
    <t>EXCO.3 (English/French)</t>
  </si>
  <si>
    <t>Contribution members EAPN (expertise)</t>
  </si>
  <si>
    <t>Consultancy Structural Funds</t>
  </si>
  <si>
    <t>Consultancy Employment</t>
  </si>
  <si>
    <t>Consultancy Social Inclusion</t>
  </si>
  <si>
    <t>Staff Development Days</t>
  </si>
  <si>
    <t>Work on National Action Plans by 20 of the National Networks</t>
  </si>
  <si>
    <t>Purchase laptops</t>
  </si>
  <si>
    <t>Purchase desktops</t>
  </si>
  <si>
    <t>PG.5.2</t>
  </si>
  <si>
    <t xml:space="preserve">WG.2.1 </t>
  </si>
  <si>
    <t xml:space="preserve">WG.2.2 </t>
  </si>
  <si>
    <t xml:space="preserve">Campaign Reflection </t>
  </si>
  <si>
    <t>Stagiaire</t>
  </si>
  <si>
    <t>Almana De Sousa</t>
  </si>
  <si>
    <t>Working Group Social Inclusion</t>
  </si>
  <si>
    <t>WG3.1</t>
  </si>
  <si>
    <t>WG3.2</t>
  </si>
  <si>
    <t>Seminar on Campaign Reflection</t>
  </si>
  <si>
    <t xml:space="preserve">Purchase software </t>
  </si>
  <si>
    <t xml:space="preserve">Purchase new licenses </t>
  </si>
  <si>
    <t>SEM.3 - Catering 25 p</t>
  </si>
  <si>
    <t>Coordinator European Year 2010 Poverty</t>
  </si>
  <si>
    <t>Network News - 3 editions</t>
  </si>
  <si>
    <t>Consultancy for Campaigns and promotional material</t>
  </si>
  <si>
    <t>Preparation and follow-up of 8th Meeting PEP - decided by each Network individually and organized somewhere in the country itself depending on practical reasons.</t>
  </si>
  <si>
    <t>Brussels</t>
  </si>
  <si>
    <t>20-21</t>
  </si>
  <si>
    <t>January</t>
  </si>
  <si>
    <t>May</t>
  </si>
  <si>
    <t>October</t>
  </si>
  <si>
    <t>February</t>
  </si>
  <si>
    <t>March</t>
  </si>
  <si>
    <t>April</t>
  </si>
  <si>
    <t>June</t>
  </si>
  <si>
    <t>September</t>
  </si>
  <si>
    <t>December</t>
  </si>
  <si>
    <t>November</t>
  </si>
  <si>
    <t>Outside Brussels</t>
  </si>
  <si>
    <t>Coordinators (for up to 25 Networks) for the Preparation of the 8th Meeting People Experiencing Poverty</t>
  </si>
  <si>
    <t>AG - Catering 150 persons</t>
  </si>
  <si>
    <t>WG.1.1 - Catering 25 persons</t>
  </si>
  <si>
    <t>WG.1.2 - Catering 25 persons</t>
  </si>
  <si>
    <t xml:space="preserve">WG.3.1 </t>
  </si>
  <si>
    <t>WG.2.2 - Catering 25 persons</t>
  </si>
  <si>
    <t>WG.2.1 - Catering 25 p</t>
  </si>
  <si>
    <t>?</t>
  </si>
  <si>
    <t>Madrid</t>
  </si>
  <si>
    <t>Event linked to ESF</t>
  </si>
  <si>
    <t>EXCO.1 - Catering 27 persons</t>
  </si>
  <si>
    <t>EXCO.2 - Catering 27 persons</t>
  </si>
  <si>
    <t>EXCO.3 - Catering 27 persons</t>
  </si>
  <si>
    <t>WG.3.1 - Catering 30 persons</t>
  </si>
  <si>
    <t>WG.3.2 - Catering 30 p.</t>
  </si>
  <si>
    <t>Ireland</t>
  </si>
  <si>
    <t>Cyprus</t>
  </si>
  <si>
    <t>10-12</t>
  </si>
  <si>
    <t>August</t>
  </si>
  <si>
    <t xml:space="preserve">Conference on Adequate Minimum Income </t>
  </si>
  <si>
    <t xml:space="preserve">Belgium </t>
  </si>
  <si>
    <t>Seminar on EAPN Demands for a Political legacy from the Year</t>
  </si>
  <si>
    <t>SEM.4 - Catering 60 p</t>
  </si>
  <si>
    <t>Network Development Event on Participation</t>
  </si>
  <si>
    <t>Network Development Event on Financing of Networks</t>
  </si>
  <si>
    <t>Network Development Seminar on Participation</t>
  </si>
  <si>
    <t>Network Development Seminar on Financing of Networks</t>
  </si>
  <si>
    <t>European Social Forum</t>
  </si>
  <si>
    <t xml:space="preserve">Conference </t>
  </si>
  <si>
    <t xml:space="preserve">Report Network Development Seminar Financing </t>
  </si>
  <si>
    <t>Report Network Development Seminar Participation</t>
  </si>
  <si>
    <t>Campaign Reflection</t>
  </si>
  <si>
    <t>Conference</t>
  </si>
  <si>
    <t>Event linked to European Social Forum</t>
  </si>
  <si>
    <t xml:space="preserve">Seminar on Campaign Reflection </t>
  </si>
  <si>
    <t xml:space="preserve">Enlargement Travels </t>
  </si>
  <si>
    <t>WG.1.1 Employment</t>
  </si>
  <si>
    <t>WG.1.2 Employment</t>
  </si>
  <si>
    <t>WG.2.1 Structural Funds</t>
  </si>
  <si>
    <t>WG.2.2 Structural Funds</t>
  </si>
  <si>
    <t>WG.3.1 Social Inclusion</t>
  </si>
  <si>
    <t>WG.3.2 Social Inclusion</t>
  </si>
  <si>
    <t>SEM.1 Network Development Financing</t>
  </si>
  <si>
    <t>SEM.4 Network Development Participation</t>
  </si>
  <si>
    <t>Consultancy Network Development Finances</t>
  </si>
  <si>
    <t>Consultancy Network Development Participation</t>
  </si>
  <si>
    <t>SEM.3 Campaign Reflection</t>
  </si>
  <si>
    <t>SEM.2 Political Legacy</t>
  </si>
  <si>
    <t>Coordinate EAPN activities, give political direction to our work, fullfill statutory obligations + Event 20th Anniversary EAPN</t>
  </si>
  <si>
    <t>SEM.5</t>
  </si>
  <si>
    <t>SEM.6</t>
  </si>
  <si>
    <t>Poverty and Undocumented Migrants</t>
  </si>
  <si>
    <t>Joint event with PICUM and European Women's Lobby on Poverty and Migration (Undocumented Migrants)</t>
  </si>
  <si>
    <t>SEM.6 Poverty and Undocumented Migrants</t>
  </si>
  <si>
    <t>Budget for the period 01/01/2010 - 31/12/2010</t>
  </si>
  <si>
    <t>DETAILED BUDGET 01/01/2010 - 31/12/2010</t>
  </si>
  <si>
    <t>Members Contributions</t>
  </si>
  <si>
    <t xml:space="preserve">Working Groups </t>
  </si>
  <si>
    <t xml:space="preserve">Executive Meeting </t>
  </si>
  <si>
    <t>8th Meeting Poverty Nat. Prep.</t>
  </si>
  <si>
    <t>Expertise members</t>
  </si>
  <si>
    <t>Representation costs reimbursed</t>
  </si>
  <si>
    <t>Co-funding travels</t>
  </si>
  <si>
    <t>Conference Adequate Income</t>
  </si>
  <si>
    <t>Co-financing other sources</t>
  </si>
  <si>
    <t>CONF - Catering 180 persons</t>
  </si>
  <si>
    <t xml:space="preserve">REP - Catering </t>
  </si>
  <si>
    <t xml:space="preserve">Mainstreaming Groups </t>
  </si>
  <si>
    <t>Ensuring specific concerns are adequately addressed in EAPN work</t>
  </si>
  <si>
    <t>MG.1</t>
  </si>
  <si>
    <t>MG.2</t>
  </si>
  <si>
    <t>MG.3</t>
  </si>
  <si>
    <t>SEM.7</t>
  </si>
  <si>
    <t>SEM.8</t>
  </si>
  <si>
    <t>Seminar 20 years EAPN</t>
  </si>
  <si>
    <t>Event linked to 20 years existence of EAPN</t>
  </si>
  <si>
    <t>Seminars</t>
  </si>
  <si>
    <t>SEM.7 EAPN 20 years</t>
  </si>
  <si>
    <t>Purchase server</t>
  </si>
  <si>
    <t>Network Lobbying</t>
  </si>
  <si>
    <t xml:space="preserve">Lobbying event </t>
  </si>
  <si>
    <t>SEM.8 - Catering 50 persons</t>
  </si>
  <si>
    <t>SEM.8 Lobbying event</t>
  </si>
  <si>
    <t>Translations of EAPN Network News - 15 languages</t>
  </si>
  <si>
    <t>SUMMARY PAGE OF THE PROVISIONAL BUDGET IN EURO     GA/09/14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</si>
</sst>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7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0" xfId="0" applyNumberFormat="1" applyFont="1" applyAlignment="1">
      <alignment/>
    </xf>
    <xf numFmtId="0" fontId="6" fillId="0" borderId="2" xfId="0" applyFont="1" applyBorder="1" applyAlignment="1">
      <alignment horizontal="center"/>
    </xf>
    <xf numFmtId="2" fontId="5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  <xf numFmtId="4" fontId="5" fillId="0" borderId="3" xfId="0" applyNumberFormat="1" applyFont="1" applyBorder="1" applyAlignment="1">
      <alignment/>
    </xf>
    <xf numFmtId="0" fontId="5" fillId="0" borderId="5" xfId="0" applyFont="1" applyBorder="1" applyAlignment="1">
      <alignment/>
    </xf>
    <xf numFmtId="2" fontId="5" fillId="0" borderId="6" xfId="0" applyNumberFormat="1" applyFont="1" applyBorder="1" applyAlignment="1" applyProtection="1">
      <alignment/>
      <protection/>
    </xf>
    <xf numFmtId="0" fontId="6" fillId="2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43" fontId="5" fillId="0" borderId="7" xfId="15" applyFont="1" applyBorder="1" applyAlignment="1" applyProtection="1">
      <alignment/>
      <protection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6" fillId="2" borderId="2" xfId="0" applyFont="1" applyFill="1" applyBorder="1" applyAlignment="1">
      <alignment/>
    </xf>
    <xf numFmtId="0" fontId="5" fillId="2" borderId="4" xfId="0" applyFont="1" applyFill="1" applyBorder="1" applyAlignment="1" applyProtection="1">
      <alignment/>
      <protection/>
    </xf>
    <xf numFmtId="4" fontId="6" fillId="2" borderId="3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4" fontId="5" fillId="0" borderId="11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5" fillId="0" borderId="5" xfId="0" applyFont="1" applyBorder="1" applyAlignment="1">
      <alignment horizontal="left"/>
    </xf>
    <xf numFmtId="4" fontId="6" fillId="0" borderId="7" xfId="0" applyNumberFormat="1" applyFont="1" applyFill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/>
      <protection/>
    </xf>
    <xf numFmtId="4" fontId="6" fillId="0" borderId="6" xfId="0" applyNumberFormat="1" applyFont="1" applyBorder="1" applyAlignment="1" applyProtection="1">
      <alignment/>
      <protection/>
    </xf>
    <xf numFmtId="0" fontId="5" fillId="0" borderId="14" xfId="0" applyFont="1" applyBorder="1" applyAlignment="1">
      <alignment/>
    </xf>
    <xf numFmtId="4" fontId="5" fillId="0" borderId="11" xfId="0" applyNumberFormat="1" applyFont="1" applyBorder="1" applyAlignment="1" applyProtection="1">
      <alignment horizontal="right"/>
      <protection/>
    </xf>
    <xf numFmtId="4" fontId="5" fillId="0" borderId="13" xfId="0" applyNumberFormat="1" applyFont="1" applyBorder="1" applyAlignment="1" applyProtection="1">
      <alignment horizontal="right"/>
      <protection/>
    </xf>
    <xf numFmtId="0" fontId="5" fillId="2" borderId="2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4" fontId="5" fillId="0" borderId="17" xfId="0" applyNumberFormat="1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left"/>
      <protection/>
    </xf>
    <xf numFmtId="43" fontId="6" fillId="0" borderId="7" xfId="15" applyFont="1" applyBorder="1" applyAlignment="1" applyProtection="1">
      <alignment/>
      <protection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4" fontId="5" fillId="0" borderId="20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2" borderId="1" xfId="0" applyFont="1" applyFill="1" applyBorder="1" applyAlignment="1" applyProtection="1">
      <alignment/>
      <protection/>
    </xf>
    <xf numFmtId="4" fontId="6" fillId="2" borderId="22" xfId="0" applyNumberFormat="1" applyFont="1" applyFill="1" applyBorder="1" applyAlignment="1" applyProtection="1">
      <alignment horizontal="right"/>
      <protection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/>
    </xf>
    <xf numFmtId="43" fontId="6" fillId="0" borderId="7" xfId="15" applyFont="1" applyBorder="1" applyAlignment="1" applyProtection="1">
      <alignment horizontal="right"/>
      <protection/>
    </xf>
    <xf numFmtId="0" fontId="5" fillId="0" borderId="22" xfId="0" applyFont="1" applyBorder="1" applyAlignment="1">
      <alignment/>
    </xf>
    <xf numFmtId="4" fontId="5" fillId="0" borderId="23" xfId="0" applyNumberFormat="1" applyFont="1" applyBorder="1" applyAlignment="1" applyProtection="1">
      <alignment horizontal="left"/>
      <protection/>
    </xf>
    <xf numFmtId="0" fontId="0" fillId="0" borderId="5" xfId="0" applyBorder="1" applyAlignment="1">
      <alignment/>
    </xf>
    <xf numFmtId="43" fontId="5" fillId="0" borderId="14" xfId="15" applyFont="1" applyBorder="1" applyAlignment="1" applyProtection="1">
      <alignment/>
      <protection/>
    </xf>
    <xf numFmtId="0" fontId="6" fillId="2" borderId="24" xfId="0" applyFont="1" applyFill="1" applyBorder="1" applyAlignment="1">
      <alignment/>
    </xf>
    <xf numFmtId="43" fontId="5" fillId="2" borderId="16" xfId="15" applyFont="1" applyFill="1" applyBorder="1" applyAlignment="1" applyProtection="1">
      <alignment/>
      <protection/>
    </xf>
    <xf numFmtId="0" fontId="6" fillId="2" borderId="25" xfId="0" applyFont="1" applyFill="1" applyBorder="1" applyAlignment="1">
      <alignment/>
    </xf>
    <xf numFmtId="0" fontId="6" fillId="2" borderId="25" xfId="0" applyFont="1" applyFill="1" applyBorder="1" applyAlignment="1" applyProtection="1">
      <alignment/>
      <protection/>
    </xf>
    <xf numFmtId="4" fontId="6" fillId="2" borderId="16" xfId="0" applyNumberFormat="1" applyFont="1" applyFill="1" applyBorder="1" applyAlignment="1" applyProtection="1">
      <alignment/>
      <protection/>
    </xf>
    <xf numFmtId="0" fontId="6" fillId="2" borderId="5" xfId="0" applyFont="1" applyFill="1" applyBorder="1" applyAlignment="1">
      <alignment/>
    </xf>
    <xf numFmtId="43" fontId="5" fillId="2" borderId="19" xfId="15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 applyProtection="1">
      <alignment/>
      <protection/>
    </xf>
    <xf numFmtId="4" fontId="6" fillId="2" borderId="19" xfId="0" applyNumberFormat="1" applyFont="1" applyFill="1" applyBorder="1" applyAlignment="1" applyProtection="1">
      <alignment/>
      <protection/>
    </xf>
    <xf numFmtId="0" fontId="6" fillId="2" borderId="26" xfId="0" applyFont="1" applyFill="1" applyBorder="1" applyAlignment="1">
      <alignment horizontal="left" indent="1"/>
    </xf>
    <xf numFmtId="4" fontId="6" fillId="2" borderId="22" xfId="0" applyNumberFormat="1" applyFont="1" applyFill="1" applyBorder="1" applyAlignment="1" applyProtection="1">
      <alignment/>
      <protection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0" fontId="8" fillId="3" borderId="27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 wrapText="1"/>
      <protection locked="0"/>
    </xf>
    <xf numFmtId="0" fontId="17" fillId="4" borderId="5" xfId="0" applyFont="1" applyFill="1" applyBorder="1" applyAlignment="1" applyProtection="1">
      <alignment/>
      <protection locked="0"/>
    </xf>
    <xf numFmtId="0" fontId="16" fillId="4" borderId="0" xfId="0" applyFont="1" applyFill="1" applyBorder="1" applyAlignment="1" applyProtection="1">
      <alignment/>
      <protection locked="0"/>
    </xf>
    <xf numFmtId="0" fontId="16" fillId="4" borderId="19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1" xfId="0" applyFont="1" applyFill="1" applyBorder="1" applyAlignment="1" applyProtection="1">
      <alignment vertical="center" wrapText="1"/>
      <protection locked="0"/>
    </xf>
    <xf numFmtId="0" fontId="16" fillId="0" borderId="20" xfId="0" applyFont="1" applyFill="1" applyBorder="1" applyAlignment="1" applyProtection="1">
      <alignment vertical="center" wrapText="1"/>
      <protection locked="0"/>
    </xf>
    <xf numFmtId="0" fontId="16" fillId="0" borderId="32" xfId="0" applyFont="1" applyFill="1" applyBorder="1" applyAlignment="1" applyProtection="1">
      <alignment vertical="center" wrapText="1"/>
      <protection locked="0"/>
    </xf>
    <xf numFmtId="4" fontId="16" fillId="3" borderId="32" xfId="0" applyNumberFormat="1" applyFont="1" applyFill="1" applyBorder="1" applyAlignment="1" applyProtection="1">
      <alignment vertical="center"/>
      <protection locked="0"/>
    </xf>
    <xf numFmtId="0" fontId="16" fillId="3" borderId="32" xfId="0" applyNumberFormat="1" applyFont="1" applyFill="1" applyBorder="1" applyAlignment="1" applyProtection="1">
      <alignment vertical="center"/>
      <protection locked="0"/>
    </xf>
    <xf numFmtId="4" fontId="16" fillId="3" borderId="12" xfId="0" applyNumberFormat="1" applyFont="1" applyFill="1" applyBorder="1" applyAlignment="1" applyProtection="1">
      <alignment vertical="center"/>
      <protection/>
    </xf>
    <xf numFmtId="4" fontId="17" fillId="5" borderId="12" xfId="0" applyNumberFormat="1" applyFont="1" applyFill="1" applyBorder="1" applyAlignment="1" applyProtection="1">
      <alignment/>
      <protection/>
    </xf>
    <xf numFmtId="0" fontId="16" fillId="0" borderId="11" xfId="0" applyFont="1" applyFill="1" applyBorder="1" applyAlignment="1" applyProtection="1">
      <alignment wrapText="1"/>
      <protection locked="0"/>
    </xf>
    <xf numFmtId="0" fontId="16" fillId="0" borderId="32" xfId="0" applyFont="1" applyFill="1" applyBorder="1" applyAlignment="1" applyProtection="1">
      <alignment wrapText="1"/>
      <protection locked="0"/>
    </xf>
    <xf numFmtId="4" fontId="16" fillId="3" borderId="32" xfId="0" applyNumberFormat="1" applyFont="1" applyFill="1" applyBorder="1" applyAlignment="1" applyProtection="1">
      <alignment/>
      <protection locked="0"/>
    </xf>
    <xf numFmtId="0" fontId="16" fillId="3" borderId="32" xfId="0" applyNumberFormat="1" applyFont="1" applyFill="1" applyBorder="1" applyAlignment="1" applyProtection="1">
      <alignment/>
      <protection locked="0"/>
    </xf>
    <xf numFmtId="4" fontId="16" fillId="3" borderId="12" xfId="0" applyNumberFormat="1" applyFont="1" applyFill="1" applyBorder="1" applyAlignment="1" applyProtection="1">
      <alignment/>
      <protection/>
    </xf>
    <xf numFmtId="0" fontId="16" fillId="5" borderId="5" xfId="0" applyFont="1" applyFill="1" applyBorder="1" applyAlignment="1" applyProtection="1">
      <alignment wrapText="1"/>
      <protection locked="0"/>
    </xf>
    <xf numFmtId="0" fontId="16" fillId="5" borderId="0" xfId="0" applyFont="1" applyFill="1" applyBorder="1" applyAlignment="1" applyProtection="1">
      <alignment wrapText="1"/>
      <protection locked="0"/>
    </xf>
    <xf numFmtId="0" fontId="17" fillId="5" borderId="0" xfId="0" applyFont="1" applyFill="1" applyBorder="1" applyAlignment="1" applyProtection="1">
      <alignment/>
      <protection locked="0"/>
    </xf>
    <xf numFmtId="0" fontId="16" fillId="5" borderId="0" xfId="0" applyFont="1" applyFill="1" applyBorder="1" applyAlignment="1" applyProtection="1">
      <alignment/>
      <protection locked="0"/>
    </xf>
    <xf numFmtId="0" fontId="17" fillId="4" borderId="5" xfId="0" applyFont="1" applyFill="1" applyBorder="1" applyAlignment="1" applyProtection="1">
      <alignment wrapText="1"/>
      <protection locked="0"/>
    </xf>
    <xf numFmtId="0" fontId="16" fillId="4" borderId="0" xfId="0" applyFont="1" applyFill="1" applyBorder="1" applyAlignment="1" applyProtection="1">
      <alignment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5" borderId="33" xfId="0" applyFont="1" applyFill="1" applyBorder="1" applyAlignment="1" applyProtection="1">
      <alignment/>
      <protection locked="0"/>
    </xf>
    <xf numFmtId="0" fontId="16" fillId="5" borderId="34" xfId="0" applyFont="1" applyFill="1" applyBorder="1" applyAlignment="1" applyProtection="1">
      <alignment/>
      <protection locked="0"/>
    </xf>
    <xf numFmtId="0" fontId="17" fillId="5" borderId="34" xfId="0" applyFont="1" applyFill="1" applyBorder="1" applyAlignment="1" applyProtection="1">
      <alignment/>
      <protection locked="0"/>
    </xf>
    <xf numFmtId="4" fontId="17" fillId="5" borderId="18" xfId="0" applyNumberFormat="1" applyFont="1" applyFill="1" applyBorder="1" applyAlignment="1" applyProtection="1">
      <alignment/>
      <protection/>
    </xf>
    <xf numFmtId="0" fontId="9" fillId="2" borderId="26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 applyProtection="1">
      <alignment/>
      <protection locked="0"/>
    </xf>
    <xf numFmtId="0" fontId="8" fillId="2" borderId="1" xfId="0" applyFont="1" applyFill="1" applyBorder="1" applyAlignment="1" applyProtection="1">
      <alignment/>
      <protection locked="0"/>
    </xf>
    <xf numFmtId="4" fontId="8" fillId="2" borderId="22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>
      <alignment horizontal="center" wrapText="1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14" fontId="16" fillId="0" borderId="32" xfId="0" applyNumberFormat="1" applyFont="1" applyFill="1" applyBorder="1" applyAlignment="1" applyProtection="1">
      <alignment vertical="center" wrapText="1"/>
      <protection locked="0"/>
    </xf>
    <xf numFmtId="0" fontId="17" fillId="0" borderId="32" xfId="0" applyFont="1" applyBorder="1" applyAlignment="1" applyProtection="1">
      <alignment horizontal="center" vertical="center" wrapText="1"/>
      <protection locked="0"/>
    </xf>
    <xf numFmtId="0" fontId="17" fillId="3" borderId="32" xfId="0" applyFont="1" applyFill="1" applyBorder="1" applyAlignment="1" applyProtection="1">
      <alignment horizontal="center" vertical="center" wrapText="1"/>
      <protection locked="0"/>
    </xf>
    <xf numFmtId="0" fontId="17" fillId="5" borderId="32" xfId="0" applyFont="1" applyFill="1" applyBorder="1" applyAlignment="1" applyProtection="1">
      <alignment horizontal="center" vertical="center" wrapText="1"/>
      <protection/>
    </xf>
    <xf numFmtId="0" fontId="17" fillId="5" borderId="32" xfId="0" applyFont="1" applyFill="1" applyBorder="1" applyAlignment="1" applyProtection="1">
      <alignment horizontal="center" vertical="top" wrapText="1"/>
      <protection locked="0"/>
    </xf>
    <xf numFmtId="0" fontId="17" fillId="5" borderId="3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top" wrapText="1"/>
      <protection locked="0"/>
    </xf>
    <xf numFmtId="0" fontId="21" fillId="0" borderId="32" xfId="0" applyFont="1" applyFill="1" applyBorder="1" applyAlignment="1" applyProtection="1">
      <alignment vertical="center" wrapText="1"/>
      <protection locked="0"/>
    </xf>
    <xf numFmtId="4" fontId="16" fillId="3" borderId="32" xfId="0" applyNumberFormat="1" applyFont="1" applyFill="1" applyBorder="1" applyAlignment="1" applyProtection="1">
      <alignment/>
      <protection locked="0"/>
    </xf>
    <xf numFmtId="0" fontId="16" fillId="3" borderId="32" xfId="0" applyNumberFormat="1" applyFont="1" applyFill="1" applyBorder="1" applyAlignment="1" applyProtection="1">
      <alignment/>
      <protection locked="0"/>
    </xf>
    <xf numFmtId="4" fontId="16" fillId="3" borderId="32" xfId="0" applyNumberFormat="1" applyFont="1" applyFill="1" applyBorder="1" applyAlignment="1" applyProtection="1">
      <alignment/>
      <protection/>
    </xf>
    <xf numFmtId="4" fontId="16" fillId="5" borderId="32" xfId="0" applyNumberFormat="1" applyFont="1" applyFill="1" applyBorder="1" applyAlignment="1" applyProtection="1">
      <alignment/>
      <protection locked="0"/>
    </xf>
    <xf numFmtId="0" fontId="16" fillId="5" borderId="32" xfId="0" applyNumberFormat="1" applyFont="1" applyFill="1" applyBorder="1" applyAlignment="1" applyProtection="1">
      <alignment/>
      <protection locked="0"/>
    </xf>
    <xf numFmtId="4" fontId="16" fillId="5" borderId="32" xfId="0" applyNumberFormat="1" applyFont="1" applyFill="1" applyBorder="1" applyAlignment="1" applyProtection="1">
      <alignment/>
      <protection/>
    </xf>
    <xf numFmtId="4" fontId="16" fillId="0" borderId="32" xfId="0" applyNumberFormat="1" applyFont="1" applyBorder="1" applyAlignment="1" applyProtection="1">
      <alignment/>
      <protection/>
    </xf>
    <xf numFmtId="0" fontId="21" fillId="0" borderId="32" xfId="0" applyFont="1" applyBorder="1" applyAlignment="1" applyProtection="1">
      <alignment wrapText="1"/>
      <protection locked="0"/>
    </xf>
    <xf numFmtId="0" fontId="8" fillId="2" borderId="32" xfId="0" applyFont="1" applyFill="1" applyBorder="1" applyAlignment="1" applyProtection="1">
      <alignment/>
      <protection locked="0"/>
    </xf>
    <xf numFmtId="2" fontId="8" fillId="2" borderId="32" xfId="0" applyNumberFormat="1" applyFont="1" applyFill="1" applyBorder="1" applyAlignment="1" applyProtection="1">
      <alignment/>
      <protection locked="0"/>
    </xf>
    <xf numFmtId="4" fontId="8" fillId="2" borderId="32" xfId="0" applyNumberFormat="1" applyFont="1" applyFill="1" applyBorder="1" applyAlignment="1" applyProtection="1">
      <alignment/>
      <protection/>
    </xf>
    <xf numFmtId="0" fontId="9" fillId="2" borderId="32" xfId="0" applyFont="1" applyFill="1" applyBorder="1" applyAlignment="1" applyProtection="1">
      <alignment/>
      <protection locked="0"/>
    </xf>
    <xf numFmtId="2" fontId="6" fillId="6" borderId="0" xfId="0" applyNumberFormat="1" applyFont="1" applyFill="1" applyBorder="1" applyAlignment="1" applyProtection="1">
      <alignment/>
      <protection/>
    </xf>
    <xf numFmtId="0" fontId="6" fillId="6" borderId="0" xfId="0" applyFont="1" applyFill="1" applyBorder="1" applyAlignment="1" applyProtection="1">
      <alignment/>
      <protection locked="0"/>
    </xf>
    <xf numFmtId="0" fontId="17" fillId="5" borderId="2" xfId="0" applyFont="1" applyFill="1" applyBorder="1" applyAlignment="1" applyProtection="1">
      <alignment/>
      <protection locked="0"/>
    </xf>
    <xf numFmtId="0" fontId="17" fillId="5" borderId="4" xfId="0" applyFont="1" applyFill="1" applyBorder="1" applyAlignment="1" applyProtection="1">
      <alignment/>
      <protection locked="0"/>
    </xf>
    <xf numFmtId="0" fontId="17" fillId="5" borderId="3" xfId="0" applyFont="1" applyFill="1" applyBorder="1" applyAlignment="1" applyProtection="1">
      <alignment/>
      <protection locked="0"/>
    </xf>
    <xf numFmtId="0" fontId="17" fillId="3" borderId="1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/>
    </xf>
    <xf numFmtId="0" fontId="16" fillId="3" borderId="32" xfId="0" applyNumberFormat="1" applyFont="1" applyFill="1" applyBorder="1" applyAlignment="1" applyProtection="1">
      <alignment wrapText="1"/>
      <protection locked="0"/>
    </xf>
    <xf numFmtId="4" fontId="16" fillId="3" borderId="32" xfId="0" applyNumberFormat="1" applyFont="1" applyFill="1" applyBorder="1" applyAlignment="1" applyProtection="1">
      <alignment wrapText="1"/>
      <protection locked="0"/>
    </xf>
    <xf numFmtId="4" fontId="16" fillId="3" borderId="12" xfId="0" applyNumberFormat="1" applyFont="1" applyFill="1" applyBorder="1" applyAlignment="1" applyProtection="1">
      <alignment wrapText="1"/>
      <protection/>
    </xf>
    <xf numFmtId="0" fontId="16" fillId="0" borderId="11" xfId="0" applyFont="1" applyBorder="1" applyAlignment="1" applyProtection="1">
      <alignment wrapText="1"/>
      <protection locked="0"/>
    </xf>
    <xf numFmtId="0" fontId="17" fillId="5" borderId="2" xfId="0" applyFont="1" applyFill="1" applyBorder="1" applyAlignment="1" applyProtection="1">
      <alignment wrapText="1"/>
      <protection locked="0"/>
    </xf>
    <xf numFmtId="2" fontId="17" fillId="5" borderId="4" xfId="0" applyNumberFormat="1" applyFont="1" applyFill="1" applyBorder="1" applyAlignment="1" applyProtection="1">
      <alignment wrapText="1"/>
      <protection locked="0"/>
    </xf>
    <xf numFmtId="4" fontId="17" fillId="5" borderId="35" xfId="0" applyNumberFormat="1" applyFont="1" applyFill="1" applyBorder="1" applyAlignment="1" applyProtection="1">
      <alignment wrapText="1"/>
      <protection locked="0"/>
    </xf>
    <xf numFmtId="4" fontId="17" fillId="5" borderId="36" xfId="0" applyNumberFormat="1" applyFont="1" applyFill="1" applyBorder="1" applyAlignment="1" applyProtection="1">
      <alignment wrapText="1"/>
      <protection/>
    </xf>
    <xf numFmtId="0" fontId="17" fillId="5" borderId="2" xfId="0" applyFont="1" applyFill="1" applyBorder="1" applyAlignment="1">
      <alignment/>
    </xf>
    <xf numFmtId="0" fontId="17" fillId="5" borderId="4" xfId="0" applyFont="1" applyFill="1" applyBorder="1" applyAlignment="1">
      <alignment/>
    </xf>
    <xf numFmtId="0" fontId="17" fillId="5" borderId="3" xfId="0" applyFont="1" applyFill="1" applyBorder="1" applyAlignment="1">
      <alignment/>
    </xf>
    <xf numFmtId="0" fontId="16" fillId="0" borderId="33" xfId="0" applyFont="1" applyBorder="1" applyAlignment="1" applyProtection="1">
      <alignment vertical="center" wrapText="1"/>
      <protection locked="0"/>
    </xf>
    <xf numFmtId="0" fontId="16" fillId="0" borderId="32" xfId="0" applyNumberFormat="1" applyFont="1" applyBorder="1" applyAlignment="1" applyProtection="1">
      <alignment wrapText="1"/>
      <protection locked="0"/>
    </xf>
    <xf numFmtId="0" fontId="16" fillId="0" borderId="11" xfId="0" applyFont="1" applyBorder="1" applyAlignment="1" applyProtection="1">
      <alignment vertical="center" wrapText="1"/>
      <protection locked="0"/>
    </xf>
    <xf numFmtId="0" fontId="16" fillId="0" borderId="37" xfId="0" applyFont="1" applyBorder="1" applyAlignment="1" applyProtection="1">
      <alignment wrapText="1"/>
      <protection locked="0"/>
    </xf>
    <xf numFmtId="0" fontId="16" fillId="0" borderId="38" xfId="0" applyNumberFormat="1" applyFont="1" applyBorder="1" applyAlignment="1" applyProtection="1">
      <alignment wrapText="1"/>
      <protection locked="0"/>
    </xf>
    <xf numFmtId="0" fontId="16" fillId="3" borderId="38" xfId="0" applyNumberFormat="1" applyFont="1" applyFill="1" applyBorder="1" applyAlignment="1" applyProtection="1">
      <alignment wrapText="1"/>
      <protection locked="0"/>
    </xf>
    <xf numFmtId="4" fontId="16" fillId="3" borderId="38" xfId="0" applyNumberFormat="1" applyFont="1" applyFill="1" applyBorder="1" applyAlignment="1" applyProtection="1">
      <alignment wrapText="1"/>
      <protection locked="0"/>
    </xf>
    <xf numFmtId="4" fontId="16" fillId="3" borderId="39" xfId="0" applyNumberFormat="1" applyFont="1" applyFill="1" applyBorder="1" applyAlignment="1" applyProtection="1">
      <alignment wrapText="1"/>
      <protection/>
    </xf>
    <xf numFmtId="2" fontId="17" fillId="5" borderId="4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2" fontId="17" fillId="0" borderId="0" xfId="0" applyNumberFormat="1" applyFont="1" applyFill="1" applyBorder="1" applyAlignment="1">
      <alignment wrapText="1"/>
    </xf>
    <xf numFmtId="4" fontId="17" fillId="0" borderId="0" xfId="0" applyNumberFormat="1" applyFont="1" applyFill="1" applyBorder="1" applyAlignment="1" applyProtection="1">
      <alignment wrapText="1"/>
      <protection/>
    </xf>
    <xf numFmtId="0" fontId="17" fillId="3" borderId="41" xfId="0" applyFont="1" applyFill="1" applyBorder="1" applyAlignment="1">
      <alignment horizontal="center" vertical="top" wrapText="1"/>
    </xf>
    <xf numFmtId="0" fontId="17" fillId="3" borderId="18" xfId="0" applyFont="1" applyFill="1" applyBorder="1" applyAlignment="1">
      <alignment horizontal="center" vertical="top" wrapText="1"/>
    </xf>
    <xf numFmtId="4" fontId="16" fillId="3" borderId="18" xfId="0" applyNumberFormat="1" applyFont="1" applyFill="1" applyBorder="1" applyAlignment="1" applyProtection="1">
      <alignment wrapText="1"/>
      <protection/>
    </xf>
    <xf numFmtId="0" fontId="17" fillId="5" borderId="37" xfId="0" applyFont="1" applyFill="1" applyBorder="1" applyAlignment="1">
      <alignment/>
    </xf>
    <xf numFmtId="0" fontId="17" fillId="5" borderId="42" xfId="0" applyFont="1" applyFill="1" applyBorder="1" applyAlignment="1">
      <alignment/>
    </xf>
    <xf numFmtId="2" fontId="17" fillId="5" borderId="43" xfId="0" applyNumberFormat="1" applyFont="1" applyFill="1" applyBorder="1" applyAlignment="1">
      <alignment/>
    </xf>
    <xf numFmtId="4" fontId="17" fillId="5" borderId="39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 applyProtection="1">
      <alignment/>
      <protection/>
    </xf>
    <xf numFmtId="0" fontId="16" fillId="3" borderId="32" xfId="0" applyNumberFormat="1" applyFont="1" applyFill="1" applyBorder="1" applyAlignment="1" applyProtection="1">
      <alignment vertical="center" wrapText="1"/>
      <protection locked="0"/>
    </xf>
    <xf numFmtId="4" fontId="16" fillId="3" borderId="32" xfId="0" applyNumberFormat="1" applyFont="1" applyFill="1" applyBorder="1" applyAlignment="1" applyProtection="1">
      <alignment vertical="center" wrapText="1"/>
      <protection locked="0"/>
    </xf>
    <xf numFmtId="4" fontId="16" fillId="3" borderId="18" xfId="0" applyNumberFormat="1" applyFont="1" applyFill="1" applyBorder="1" applyAlignment="1" applyProtection="1">
      <alignment horizontal="right" vertical="center" wrapText="1"/>
      <protection/>
    </xf>
    <xf numFmtId="4" fontId="17" fillId="5" borderId="43" xfId="0" applyNumberFormat="1" applyFont="1" applyFill="1" applyBorder="1" applyAlignment="1">
      <alignment/>
    </xf>
    <xf numFmtId="4" fontId="17" fillId="5" borderId="39" xfId="0" applyNumberFormat="1" applyFont="1" applyFill="1" applyBorder="1" applyAlignment="1">
      <alignment/>
    </xf>
    <xf numFmtId="0" fontId="17" fillId="5" borderId="44" xfId="0" applyFont="1" applyFill="1" applyBorder="1" applyAlignment="1">
      <alignment/>
    </xf>
    <xf numFmtId="0" fontId="16" fillId="5" borderId="45" xfId="0" applyFont="1" applyFill="1" applyBorder="1" applyAlignment="1">
      <alignment/>
    </xf>
    <xf numFmtId="0" fontId="16" fillId="5" borderId="46" xfId="0" applyFont="1" applyFill="1" applyBorder="1" applyAlignment="1">
      <alignment/>
    </xf>
    <xf numFmtId="4" fontId="16" fillId="3" borderId="12" xfId="0" applyNumberFormat="1" applyFont="1" applyFill="1" applyBorder="1" applyAlignment="1">
      <alignment/>
    </xf>
    <xf numFmtId="0" fontId="16" fillId="5" borderId="42" xfId="0" applyFont="1" applyFill="1" applyBorder="1" applyAlignment="1">
      <alignment/>
    </xf>
    <xf numFmtId="2" fontId="16" fillId="5" borderId="42" xfId="0" applyNumberFormat="1" applyFont="1" applyFill="1" applyBorder="1" applyAlignment="1">
      <alignment/>
    </xf>
    <xf numFmtId="4" fontId="16" fillId="5" borderId="43" xfId="0" applyNumberFormat="1" applyFont="1" applyFill="1" applyBorder="1" applyAlignment="1">
      <alignment/>
    </xf>
    <xf numFmtId="0" fontId="14" fillId="0" borderId="4" xfId="0" applyFont="1" applyBorder="1" applyAlignment="1">
      <alignment wrapText="1"/>
    </xf>
    <xf numFmtId="0" fontId="14" fillId="0" borderId="3" xfId="0" applyFont="1" applyBorder="1" applyAlignment="1">
      <alignment wrapText="1"/>
    </xf>
    <xf numFmtId="2" fontId="17" fillId="0" borderId="47" xfId="0" applyNumberFormat="1" applyFont="1" applyBorder="1" applyAlignment="1" applyProtection="1">
      <alignment horizontal="center" vertical="center" wrapText="1"/>
      <protection locked="0"/>
    </xf>
    <xf numFmtId="4" fontId="16" fillId="3" borderId="6" xfId="0" applyNumberFormat="1" applyFont="1" applyFill="1" applyBorder="1" applyAlignment="1" applyProtection="1">
      <alignment wrapText="1"/>
      <protection/>
    </xf>
    <xf numFmtId="0" fontId="16" fillId="3" borderId="48" xfId="0" applyNumberFormat="1" applyFont="1" applyFill="1" applyBorder="1" applyAlignment="1" applyProtection="1">
      <alignment wrapText="1"/>
      <protection locked="0"/>
    </xf>
    <xf numFmtId="4" fontId="16" fillId="3" borderId="48" xfId="0" applyNumberFormat="1" applyFont="1" applyFill="1" applyBorder="1" applyAlignment="1" applyProtection="1">
      <alignment wrapText="1"/>
      <protection locked="0"/>
    </xf>
    <xf numFmtId="4" fontId="17" fillId="5" borderId="39" xfId="0" applyNumberFormat="1" applyFont="1" applyFill="1" applyBorder="1" applyAlignment="1" applyProtection="1">
      <alignment wrapText="1"/>
      <protection/>
    </xf>
    <xf numFmtId="4" fontId="16" fillId="2" borderId="12" xfId="0" applyNumberFormat="1" applyFont="1" applyFill="1" applyBorder="1" applyAlignment="1" applyProtection="1">
      <alignment/>
      <protection/>
    </xf>
    <xf numFmtId="4" fontId="8" fillId="2" borderId="39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top" wrapText="1"/>
      <protection/>
    </xf>
    <xf numFmtId="2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6" fillId="6" borderId="0" xfId="0" applyFont="1" applyFill="1" applyBorder="1" applyAlignment="1" applyProtection="1">
      <alignment vertical="top" wrapText="1"/>
      <protection/>
    </xf>
    <xf numFmtId="2" fontId="6" fillId="6" borderId="0" xfId="0" applyNumberFormat="1" applyFont="1" applyFill="1" applyBorder="1" applyAlignment="1" applyProtection="1">
      <alignment vertical="top" wrapText="1"/>
      <protection/>
    </xf>
    <xf numFmtId="0" fontId="7" fillId="6" borderId="0" xfId="0" applyFont="1" applyFill="1" applyAlignment="1" applyProtection="1">
      <alignment/>
      <protection locked="0"/>
    </xf>
    <xf numFmtId="0" fontId="5" fillId="6" borderId="0" xfId="0" applyFont="1" applyFill="1" applyAlignment="1" applyProtection="1">
      <alignment/>
      <protection/>
    </xf>
    <xf numFmtId="0" fontId="5" fillId="6" borderId="0" xfId="0" applyFont="1" applyFill="1" applyAlignment="1" applyProtection="1">
      <alignment/>
      <protection locked="0"/>
    </xf>
    <xf numFmtId="0" fontId="17" fillId="7" borderId="2" xfId="0" applyFont="1" applyFill="1" applyBorder="1" applyAlignment="1" applyProtection="1">
      <alignment/>
      <protection locked="0"/>
    </xf>
    <xf numFmtId="0" fontId="17" fillId="7" borderId="4" xfId="0" applyFont="1" applyFill="1" applyBorder="1" applyAlignment="1" applyProtection="1">
      <alignment/>
      <protection locked="0"/>
    </xf>
    <xf numFmtId="0" fontId="16" fillId="7" borderId="4" xfId="0" applyFont="1" applyFill="1" applyBorder="1" applyAlignment="1" applyProtection="1">
      <alignment/>
      <protection locked="0"/>
    </xf>
    <xf numFmtId="0" fontId="16" fillId="7" borderId="3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vertical="top" wrapText="1"/>
      <protection locked="0"/>
    </xf>
    <xf numFmtId="4" fontId="16" fillId="0" borderId="32" xfId="0" applyNumberFormat="1" applyFont="1" applyBorder="1" applyAlignment="1" applyProtection="1">
      <alignment/>
      <protection locked="0"/>
    </xf>
    <xf numFmtId="2" fontId="16" fillId="0" borderId="32" xfId="0" applyNumberFormat="1" applyFont="1" applyBorder="1" applyAlignment="1" applyProtection="1">
      <alignment/>
      <protection locked="0"/>
    </xf>
    <xf numFmtId="4" fontId="17" fillId="5" borderId="35" xfId="0" applyNumberFormat="1" applyFont="1" applyFill="1" applyBorder="1" applyAlignment="1" applyProtection="1">
      <alignment/>
      <protection locked="0"/>
    </xf>
    <xf numFmtId="4" fontId="17" fillId="5" borderId="36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 locked="0"/>
    </xf>
    <xf numFmtId="4" fontId="17" fillId="0" borderId="0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6" fillId="3" borderId="12" xfId="0" applyNumberFormat="1" applyFont="1" applyFill="1" applyBorder="1" applyAlignment="1" applyProtection="1">
      <alignment/>
      <protection locked="0"/>
    </xf>
    <xf numFmtId="0" fontId="16" fillId="5" borderId="4" xfId="0" applyFont="1" applyFill="1" applyBorder="1" applyAlignment="1" applyProtection="1">
      <alignment/>
      <protection locked="0"/>
    </xf>
    <xf numFmtId="2" fontId="17" fillId="5" borderId="3" xfId="0" applyNumberFormat="1" applyFont="1" applyFill="1" applyBorder="1" applyAlignment="1" applyProtection="1">
      <alignment/>
      <protection/>
    </xf>
    <xf numFmtId="0" fontId="17" fillId="3" borderId="41" xfId="0" applyFont="1" applyFill="1" applyBorder="1" applyAlignment="1" applyProtection="1">
      <alignment horizontal="center" vertical="center" wrapText="1"/>
      <protection locked="0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7" fillId="5" borderId="26" xfId="0" applyFont="1" applyFill="1" applyBorder="1" applyAlignment="1" applyProtection="1">
      <alignment/>
      <protection/>
    </xf>
    <xf numFmtId="0" fontId="16" fillId="5" borderId="1" xfId="0" applyFont="1" applyFill="1" applyBorder="1" applyAlignment="1" applyProtection="1">
      <alignment/>
      <protection locked="0"/>
    </xf>
    <xf numFmtId="4" fontId="17" fillId="5" borderId="22" xfId="0" applyNumberFormat="1" applyFont="1" applyFill="1" applyBorder="1" applyAlignment="1" applyProtection="1">
      <alignment/>
      <protection/>
    </xf>
    <xf numFmtId="0" fontId="17" fillId="5" borderId="24" xfId="0" applyFont="1" applyFill="1" applyBorder="1" applyAlignment="1" applyProtection="1">
      <alignment/>
      <protection locked="0"/>
    </xf>
    <xf numFmtId="0" fontId="17" fillId="5" borderId="25" xfId="0" applyFont="1" applyFill="1" applyBorder="1" applyAlignment="1" applyProtection="1">
      <alignment/>
      <protection locked="0"/>
    </xf>
    <xf numFmtId="0" fontId="17" fillId="5" borderId="16" xfId="0" applyFont="1" applyFill="1" applyBorder="1" applyAlignment="1" applyProtection="1">
      <alignment/>
      <protection locked="0"/>
    </xf>
    <xf numFmtId="0" fontId="17" fillId="3" borderId="32" xfId="0" applyFont="1" applyFill="1" applyBorder="1" applyAlignment="1" applyProtection="1">
      <alignment vertical="center" wrapText="1"/>
      <protection locked="0"/>
    </xf>
    <xf numFmtId="0" fontId="17" fillId="3" borderId="12" xfId="0" applyFont="1" applyFill="1" applyBorder="1" applyAlignment="1" applyProtection="1">
      <alignment vertical="center" wrapText="1"/>
      <protection locked="0"/>
    </xf>
    <xf numFmtId="4" fontId="16" fillId="5" borderId="35" xfId="0" applyNumberFormat="1" applyFont="1" applyFill="1" applyBorder="1" applyAlignment="1" applyProtection="1">
      <alignment/>
      <protection locked="0"/>
    </xf>
    <xf numFmtId="0" fontId="17" fillId="6" borderId="5" xfId="0" applyFont="1" applyFill="1" applyBorder="1" applyAlignment="1" applyProtection="1">
      <alignment/>
      <protection locked="0"/>
    </xf>
    <xf numFmtId="0" fontId="17" fillId="6" borderId="0" xfId="0" applyFont="1" applyFill="1" applyBorder="1" applyAlignment="1" applyProtection="1">
      <alignment/>
      <protection locked="0"/>
    </xf>
    <xf numFmtId="0" fontId="16" fillId="6" borderId="0" xfId="0" applyFont="1" applyFill="1" applyBorder="1" applyAlignment="1" applyProtection="1">
      <alignment/>
      <protection locked="0"/>
    </xf>
    <xf numFmtId="2" fontId="17" fillId="6" borderId="0" xfId="0" applyNumberFormat="1" applyFont="1" applyFill="1" applyBorder="1" applyAlignment="1" applyProtection="1">
      <alignment/>
      <protection locked="0"/>
    </xf>
    <xf numFmtId="0" fontId="15" fillId="0" borderId="5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19" xfId="0" applyFont="1" applyBorder="1" applyAlignment="1" applyProtection="1">
      <alignment/>
      <protection locked="0"/>
    </xf>
    <xf numFmtId="4" fontId="16" fillId="2" borderId="18" xfId="0" applyNumberFormat="1" applyFont="1" applyFill="1" applyBorder="1" applyAlignment="1" applyProtection="1">
      <alignment/>
      <protection/>
    </xf>
    <xf numFmtId="4" fontId="16" fillId="2" borderId="6" xfId="0" applyNumberFormat="1" applyFont="1" applyFill="1" applyBorder="1" applyAlignment="1" applyProtection="1">
      <alignment/>
      <protection/>
    </xf>
    <xf numFmtId="4" fontId="17" fillId="2" borderId="27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>
      <alignment wrapText="1"/>
    </xf>
    <xf numFmtId="0" fontId="9" fillId="0" borderId="0" xfId="0" applyFont="1" applyAlignment="1" applyProtection="1">
      <alignment/>
      <protection/>
    </xf>
    <xf numFmtId="0" fontId="9" fillId="2" borderId="32" xfId="0" applyFont="1" applyFill="1" applyBorder="1" applyAlignment="1" applyProtection="1">
      <alignment wrapText="1"/>
      <protection/>
    </xf>
    <xf numFmtId="4" fontId="9" fillId="2" borderId="32" xfId="0" applyNumberFormat="1" applyFont="1" applyFill="1" applyBorder="1" applyAlignment="1" applyProtection="1">
      <alignment/>
      <protection/>
    </xf>
    <xf numFmtId="0" fontId="9" fillId="2" borderId="11" xfId="0" applyFont="1" applyFill="1" applyBorder="1" applyAlignment="1" applyProtection="1">
      <alignment wrapText="1"/>
      <protection/>
    </xf>
    <xf numFmtId="4" fontId="9" fillId="2" borderId="12" xfId="0" applyNumberFormat="1" applyFont="1" applyFill="1" applyBorder="1" applyAlignment="1" applyProtection="1">
      <alignment/>
      <protection/>
    </xf>
    <xf numFmtId="0" fontId="8" fillId="2" borderId="49" xfId="0" applyFont="1" applyFill="1" applyBorder="1" applyAlignment="1" applyProtection="1">
      <alignment wrapText="1"/>
      <protection locked="0"/>
    </xf>
    <xf numFmtId="4" fontId="8" fillId="2" borderId="23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2" fontId="8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/>
      <protection locked="0"/>
    </xf>
    <xf numFmtId="2" fontId="17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17" fillId="3" borderId="29" xfId="0" applyFont="1" applyFill="1" applyBorder="1" applyAlignment="1" applyProtection="1">
      <alignment horizontal="center"/>
      <protection locked="0"/>
    </xf>
    <xf numFmtId="4" fontId="16" fillId="3" borderId="5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centerContinuous" vertical="center"/>
      <protection locked="0"/>
    </xf>
    <xf numFmtId="4" fontId="16" fillId="3" borderId="31" xfId="0" applyNumberFormat="1" applyFont="1" applyFill="1" applyBorder="1" applyAlignment="1" applyProtection="1">
      <alignment vertical="center"/>
      <protection locked="0"/>
    </xf>
    <xf numFmtId="4" fontId="17" fillId="2" borderId="51" xfId="0" applyNumberFormat="1" applyFont="1" applyFill="1" applyBorder="1" applyAlignment="1" applyProtection="1">
      <alignment/>
      <protection/>
    </xf>
    <xf numFmtId="0" fontId="16" fillId="2" borderId="51" xfId="0" applyFont="1" applyFill="1" applyBorder="1" applyAlignment="1" applyProtection="1">
      <alignment/>
      <protection locked="0"/>
    </xf>
    <xf numFmtId="0" fontId="17" fillId="0" borderId="44" xfId="0" applyFont="1" applyFill="1" applyBorder="1" applyAlignment="1" applyProtection="1">
      <alignment horizontal="justify" vertical="center"/>
      <protection locked="0"/>
    </xf>
    <xf numFmtId="4" fontId="16" fillId="3" borderId="32" xfId="0" applyNumberFormat="1" applyFont="1" applyFill="1" applyBorder="1" applyAlignment="1" applyProtection="1">
      <alignment horizontal="right"/>
      <protection locked="0"/>
    </xf>
    <xf numFmtId="4" fontId="17" fillId="2" borderId="38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/>
      <protection/>
    </xf>
    <xf numFmtId="0" fontId="24" fillId="7" borderId="4" xfId="0" applyFont="1" applyFill="1" applyBorder="1" applyAlignment="1" applyProtection="1">
      <alignment wrapText="1"/>
      <protection/>
    </xf>
    <xf numFmtId="0" fontId="24" fillId="7" borderId="3" xfId="0" applyFont="1" applyFill="1" applyBorder="1" applyAlignment="1" applyProtection="1">
      <alignment wrapText="1"/>
      <protection/>
    </xf>
    <xf numFmtId="4" fontId="24" fillId="7" borderId="27" xfId="0" applyNumberFormat="1" applyFont="1" applyFill="1" applyBorder="1" applyAlignment="1" applyProtection="1">
      <alignment wrapText="1"/>
      <protection/>
    </xf>
    <xf numFmtId="0" fontId="24" fillId="7" borderId="2" xfId="0" applyFont="1" applyFill="1" applyBorder="1" applyAlignment="1" applyProtection="1">
      <alignment/>
      <protection/>
    </xf>
    <xf numFmtId="10" fontId="24" fillId="7" borderId="27" xfId="21" applyNumberFormat="1" applyFont="1" applyFill="1" applyBorder="1" applyAlignment="1" applyProtection="1">
      <alignment wrapText="1"/>
      <protection/>
    </xf>
    <xf numFmtId="0" fontId="16" fillId="0" borderId="20" xfId="0" applyFont="1" applyBorder="1" applyAlignment="1">
      <alignment wrapText="1"/>
    </xf>
    <xf numFmtId="4" fontId="16" fillId="3" borderId="32" xfId="0" applyNumberFormat="1" applyFont="1" applyFill="1" applyBorder="1" applyAlignment="1" applyProtection="1">
      <alignment horizontal="right" vertical="center" wrapText="1"/>
      <protection/>
    </xf>
    <xf numFmtId="4" fontId="16" fillId="3" borderId="41" xfId="0" applyNumberFormat="1" applyFont="1" applyFill="1" applyBorder="1" applyAlignment="1" applyProtection="1">
      <alignment horizontal="right" vertical="center" wrapText="1"/>
      <protection/>
    </xf>
    <xf numFmtId="0" fontId="16" fillId="0" borderId="32" xfId="0" applyFont="1" applyFill="1" applyBorder="1" applyAlignment="1" applyProtection="1">
      <alignment horizontal="right" vertical="center" wrapText="1"/>
      <protection locked="0"/>
    </xf>
    <xf numFmtId="49" fontId="16" fillId="0" borderId="32" xfId="0" applyNumberFormat="1" applyFont="1" applyFill="1" applyBorder="1" applyAlignment="1" applyProtection="1">
      <alignment horizontal="right" vertical="center" wrapText="1"/>
      <protection locked="0"/>
    </xf>
    <xf numFmtId="2" fontId="16" fillId="3" borderId="32" xfId="0" applyNumberFormat="1" applyFont="1" applyFill="1" applyBorder="1" applyAlignment="1" applyProtection="1">
      <alignment horizontal="right"/>
      <protection locked="0"/>
    </xf>
    <xf numFmtId="2" fontId="16" fillId="3" borderId="32" xfId="0" applyNumberFormat="1" applyFont="1" applyFill="1" applyBorder="1" applyAlignment="1" applyProtection="1">
      <alignment wrapText="1"/>
      <protection locked="0"/>
    </xf>
    <xf numFmtId="2" fontId="16" fillId="3" borderId="32" xfId="0" applyNumberFormat="1" applyFont="1" applyFill="1" applyBorder="1" applyAlignment="1" applyProtection="1">
      <alignment/>
      <protection locked="0"/>
    </xf>
    <xf numFmtId="0" fontId="16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4" xfId="0" applyFont="1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horizontal="left" wrapText="1"/>
    </xf>
    <xf numFmtId="0" fontId="16" fillId="0" borderId="33" xfId="0" applyFont="1" applyBorder="1" applyAlignment="1" applyProtection="1">
      <alignment vertical="center" wrapText="1"/>
      <protection locked="0"/>
    </xf>
    <xf numFmtId="0" fontId="16" fillId="0" borderId="33" xfId="0" applyFont="1" applyBorder="1" applyAlignment="1" applyProtection="1">
      <alignment horizontal="left" wrapText="1"/>
      <protection locked="0"/>
    </xf>
    <xf numFmtId="0" fontId="16" fillId="0" borderId="32" xfId="0" applyFont="1" applyFill="1" applyBorder="1" applyAlignment="1" applyProtection="1">
      <alignment vertical="center" wrapText="1"/>
      <protection locked="0"/>
    </xf>
    <xf numFmtId="0" fontId="16" fillId="0" borderId="32" xfId="0" applyFont="1" applyBorder="1" applyAlignment="1" applyProtection="1">
      <alignment vertical="center" wrapText="1"/>
      <protection locked="0"/>
    </xf>
    <xf numFmtId="0" fontId="16" fillId="0" borderId="32" xfId="0" applyFont="1" applyBorder="1" applyAlignment="1">
      <alignment vertical="center" wrapText="1"/>
    </xf>
    <xf numFmtId="0" fontId="16" fillId="0" borderId="52" xfId="0" applyFont="1" applyBorder="1" applyAlignment="1" applyProtection="1">
      <alignment vertical="center" wrapText="1"/>
      <protection locked="0"/>
    </xf>
    <xf numFmtId="0" fontId="16" fillId="0" borderId="32" xfId="0" applyFont="1" applyBorder="1" applyAlignment="1">
      <alignment wrapText="1"/>
    </xf>
    <xf numFmtId="0" fontId="16" fillId="0" borderId="31" xfId="0" applyFont="1" applyBorder="1" applyAlignment="1" applyProtection="1">
      <alignment vertical="center" wrapText="1"/>
      <protection locked="0"/>
    </xf>
    <xf numFmtId="0" fontId="16" fillId="0" borderId="34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6" fillId="0" borderId="11" xfId="0" applyFont="1" applyBorder="1" applyAlignment="1" applyProtection="1">
      <alignment vertical="center" wrapText="1"/>
      <protection/>
    </xf>
    <xf numFmtId="0" fontId="0" fillId="0" borderId="20" xfId="0" applyBorder="1" applyAlignment="1">
      <alignment vertical="center"/>
    </xf>
    <xf numFmtId="0" fontId="16" fillId="0" borderId="31" xfId="0" applyFont="1" applyFill="1" applyBorder="1" applyAlignment="1" applyProtection="1">
      <alignment wrapText="1"/>
      <protection locked="0"/>
    </xf>
    <xf numFmtId="0" fontId="16" fillId="0" borderId="20" xfId="0" applyFont="1" applyFill="1" applyBorder="1" applyAlignment="1" applyProtection="1">
      <alignment wrapText="1"/>
      <protection locked="0"/>
    </xf>
    <xf numFmtId="0" fontId="17" fillId="3" borderId="47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16" fillId="0" borderId="11" xfId="0" applyFont="1" applyBorder="1" applyAlignment="1" applyProtection="1">
      <alignment vertical="top" wrapText="1"/>
      <protection locked="0"/>
    </xf>
    <xf numFmtId="0" fontId="16" fillId="0" borderId="32" xfId="0" applyFont="1" applyBorder="1" applyAlignment="1" applyProtection="1">
      <alignment vertical="top" wrapText="1"/>
      <protection locked="0"/>
    </xf>
    <xf numFmtId="0" fontId="17" fillId="5" borderId="24" xfId="0" applyFont="1" applyFill="1" applyBorder="1" applyAlignment="1" applyProtection="1">
      <alignment vertical="top" wrapText="1"/>
      <protection locked="0"/>
    </xf>
    <xf numFmtId="0" fontId="0" fillId="0" borderId="2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5" fillId="0" borderId="5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6" fillId="2" borderId="33" xfId="0" applyFont="1" applyFill="1" applyBorder="1" applyAlignment="1" applyProtection="1">
      <alignment vertical="center" wrapText="1"/>
      <protection/>
    </xf>
    <xf numFmtId="0" fontId="16" fillId="2" borderId="34" xfId="0" applyFont="1" applyFill="1" applyBorder="1" applyAlignment="1" applyProtection="1">
      <alignment vertical="center" wrapText="1"/>
      <protection/>
    </xf>
    <xf numFmtId="0" fontId="16" fillId="2" borderId="20" xfId="0" applyFont="1" applyFill="1" applyBorder="1" applyAlignment="1" applyProtection="1">
      <alignment vertical="center" wrapText="1"/>
      <protection/>
    </xf>
    <xf numFmtId="0" fontId="18" fillId="7" borderId="2" xfId="0" applyFont="1" applyFill="1" applyBorder="1" applyAlignment="1" applyProtection="1">
      <alignment horizontal="center" wrapText="1"/>
      <protection/>
    </xf>
    <xf numFmtId="0" fontId="18" fillId="7" borderId="4" xfId="0" applyFont="1" applyFill="1" applyBorder="1" applyAlignment="1" applyProtection="1">
      <alignment horizontal="center" wrapText="1"/>
      <protection/>
    </xf>
    <xf numFmtId="0" fontId="18" fillId="7" borderId="3" xfId="0" applyFont="1" applyFill="1" applyBorder="1" applyAlignment="1" applyProtection="1">
      <alignment horizontal="center" wrapText="1"/>
      <protection/>
    </xf>
    <xf numFmtId="0" fontId="10" fillId="5" borderId="2" xfId="0" applyFont="1" applyFill="1" applyBorder="1" applyAlignment="1" applyProtection="1">
      <alignment wrapText="1"/>
      <protection locked="0"/>
    </xf>
    <xf numFmtId="0" fontId="10" fillId="5" borderId="4" xfId="0" applyFont="1" applyFill="1" applyBorder="1" applyAlignment="1" applyProtection="1">
      <alignment wrapText="1"/>
      <protection locked="0"/>
    </xf>
    <xf numFmtId="0" fontId="10" fillId="5" borderId="3" xfId="0" applyFont="1" applyFill="1" applyBorder="1" applyAlignment="1" applyProtection="1">
      <alignment wrapText="1"/>
      <protection locked="0"/>
    </xf>
    <xf numFmtId="0" fontId="17" fillId="0" borderId="28" xfId="0" applyFont="1" applyFill="1" applyBorder="1" applyAlignment="1" applyProtection="1">
      <alignment wrapText="1"/>
      <protection locked="0"/>
    </xf>
    <xf numFmtId="0" fontId="16" fillId="0" borderId="29" xfId="0" applyFont="1" applyBorder="1" applyAlignment="1">
      <alignment wrapText="1"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17" fillId="0" borderId="46" xfId="0" applyFont="1" applyFill="1" applyBorder="1" applyAlignment="1" applyProtection="1">
      <alignment/>
      <protection/>
    </xf>
    <xf numFmtId="0" fontId="10" fillId="7" borderId="26" xfId="0" applyFont="1" applyFill="1" applyBorder="1" applyAlignment="1" applyProtection="1">
      <alignment wrapText="1"/>
      <protection locked="0"/>
    </xf>
    <xf numFmtId="0" fontId="10" fillId="7" borderId="1" xfId="0" applyFont="1" applyFill="1" applyBorder="1" applyAlignment="1" applyProtection="1">
      <alignment wrapText="1"/>
      <protection locked="0"/>
    </xf>
    <xf numFmtId="4" fontId="10" fillId="7" borderId="1" xfId="0" applyNumberFormat="1" applyFont="1" applyFill="1" applyBorder="1" applyAlignment="1" applyProtection="1">
      <alignment wrapText="1"/>
      <protection/>
    </xf>
    <xf numFmtId="4" fontId="13" fillId="0" borderId="22" xfId="0" applyNumberFormat="1" applyFont="1" applyBorder="1" applyAlignment="1">
      <alignment wrapText="1"/>
    </xf>
    <xf numFmtId="0" fontId="16" fillId="2" borderId="13" xfId="0" applyFont="1" applyFill="1" applyBorder="1" applyAlignment="1" applyProtection="1">
      <alignment wrapText="1"/>
      <protection/>
    </xf>
    <xf numFmtId="0" fontId="0" fillId="2" borderId="48" xfId="0" applyFill="1" applyBorder="1" applyAlignment="1">
      <alignment wrapText="1"/>
    </xf>
    <xf numFmtId="0" fontId="17" fillId="2" borderId="53" xfId="0" applyFont="1" applyFill="1" applyBorder="1" applyAlignment="1" applyProtection="1">
      <alignment wrapText="1"/>
      <protection/>
    </xf>
    <xf numFmtId="0" fontId="3" fillId="2" borderId="40" xfId="0" applyFont="1" applyFill="1" applyBorder="1" applyAlignment="1">
      <alignment wrapText="1"/>
    </xf>
    <xf numFmtId="0" fontId="3" fillId="2" borderId="36" xfId="0" applyFont="1" applyFill="1" applyBorder="1" applyAlignment="1">
      <alignment wrapText="1"/>
    </xf>
    <xf numFmtId="0" fontId="18" fillId="7" borderId="2" xfId="0" applyFont="1" applyFill="1" applyBorder="1" applyAlignment="1" applyProtection="1">
      <alignment horizontal="center" wrapText="1"/>
      <protection locked="0"/>
    </xf>
    <xf numFmtId="0" fontId="18" fillId="7" borderId="4" xfId="0" applyFont="1" applyFill="1" applyBorder="1" applyAlignment="1" applyProtection="1">
      <alignment horizontal="center" wrapText="1"/>
      <protection locked="0"/>
    </xf>
    <xf numFmtId="0" fontId="18" fillId="7" borderId="3" xfId="0" applyFont="1" applyFill="1" applyBorder="1" applyAlignment="1" applyProtection="1">
      <alignment horizontal="center" wrapText="1"/>
      <protection locked="0"/>
    </xf>
    <xf numFmtId="0" fontId="16" fillId="0" borderId="11" xfId="0" applyFont="1" applyBorder="1" applyAlignment="1" applyProtection="1">
      <alignment vertical="center" wrapText="1"/>
      <protection locked="0"/>
    </xf>
    <xf numFmtId="0" fontId="17" fillId="2" borderId="49" xfId="0" applyFont="1" applyFill="1" applyBorder="1" applyAlignment="1" applyProtection="1">
      <alignment vertical="center" wrapText="1"/>
      <protection/>
    </xf>
    <xf numFmtId="0" fontId="16" fillId="0" borderId="38" xfId="0" applyFont="1" applyBorder="1" applyAlignment="1">
      <alignment wrapText="1"/>
    </xf>
    <xf numFmtId="0" fontId="24" fillId="7" borderId="2" xfId="0" applyFont="1" applyFill="1" applyBorder="1" applyAlignment="1" applyProtection="1">
      <alignment wrapText="1"/>
      <protection/>
    </xf>
    <xf numFmtId="0" fontId="24" fillId="7" borderId="4" xfId="0" applyFont="1" applyFill="1" applyBorder="1" applyAlignment="1" applyProtection="1">
      <alignment wrapText="1"/>
      <protection/>
    </xf>
    <xf numFmtId="0" fontId="24" fillId="7" borderId="3" xfId="0" applyFont="1" applyFill="1" applyBorder="1" applyAlignment="1" applyProtection="1">
      <alignment wrapText="1"/>
      <protection/>
    </xf>
    <xf numFmtId="0" fontId="16" fillId="2" borderId="42" xfId="0" applyFont="1" applyFill="1" applyBorder="1" applyAlignment="1" applyProtection="1">
      <alignment/>
      <protection/>
    </xf>
    <xf numFmtId="0" fontId="16" fillId="2" borderId="54" xfId="0" applyFont="1" applyFill="1" applyBorder="1" applyAlignment="1" applyProtection="1">
      <alignment/>
      <protection/>
    </xf>
    <xf numFmtId="0" fontId="17" fillId="0" borderId="11" xfId="0" applyFont="1" applyFill="1" applyBorder="1" applyAlignment="1" applyProtection="1">
      <alignment wrapText="1"/>
      <protection locked="0"/>
    </xf>
    <xf numFmtId="0" fontId="10" fillId="7" borderId="2" xfId="0" applyFont="1" applyFill="1" applyBorder="1" applyAlignment="1" applyProtection="1">
      <alignment horizontal="right" wrapText="1"/>
      <protection/>
    </xf>
    <xf numFmtId="0" fontId="10" fillId="7" borderId="4" xfId="0" applyFont="1" applyFill="1" applyBorder="1" applyAlignment="1" applyProtection="1">
      <alignment horizontal="right" wrapText="1"/>
      <protection/>
    </xf>
    <xf numFmtId="0" fontId="10" fillId="7" borderId="3" xfId="0" applyFont="1" applyFill="1" applyBorder="1" applyAlignment="1" applyProtection="1">
      <alignment horizontal="right" wrapText="1"/>
      <protection/>
    </xf>
    <xf numFmtId="0" fontId="16" fillId="0" borderId="11" xfId="0" applyFont="1" applyBorder="1" applyAlignment="1" applyProtection="1">
      <alignment wrapText="1"/>
      <protection locked="0"/>
    </xf>
    <xf numFmtId="0" fontId="16" fillId="0" borderId="32" xfId="0" applyFont="1" applyBorder="1" applyAlignment="1" applyProtection="1">
      <alignment wrapText="1"/>
      <protection locked="0"/>
    </xf>
    <xf numFmtId="0" fontId="16" fillId="0" borderId="31" xfId="0" applyFont="1" applyBorder="1" applyAlignment="1" applyProtection="1">
      <alignment wrapText="1"/>
      <protection locked="0"/>
    </xf>
    <xf numFmtId="0" fontId="16" fillId="0" borderId="34" xfId="0" applyFont="1" applyBorder="1" applyAlignment="1" applyProtection="1">
      <alignment wrapText="1"/>
      <protection locked="0"/>
    </xf>
    <xf numFmtId="0" fontId="16" fillId="0" borderId="52" xfId="0" applyFont="1" applyBorder="1" applyAlignment="1" applyProtection="1">
      <alignment wrapText="1"/>
      <protection locked="0"/>
    </xf>
    <xf numFmtId="0" fontId="17" fillId="2" borderId="49" xfId="0" applyFont="1" applyFill="1" applyBorder="1" applyAlignment="1" applyProtection="1">
      <alignment wrapText="1"/>
      <protection locked="0"/>
    </xf>
    <xf numFmtId="0" fontId="16" fillId="2" borderId="51" xfId="0" applyFont="1" applyFill="1" applyBorder="1" applyAlignment="1" applyProtection="1">
      <alignment/>
      <protection/>
    </xf>
    <xf numFmtId="0" fontId="8" fillId="2" borderId="24" xfId="0" applyFont="1" applyFill="1" applyBorder="1" applyAlignment="1" applyProtection="1">
      <alignment vertical="top" wrapText="1"/>
      <protection locked="0"/>
    </xf>
    <xf numFmtId="0" fontId="0" fillId="0" borderId="16" xfId="0" applyBorder="1" applyAlignment="1">
      <alignment/>
    </xf>
    <xf numFmtId="0" fontId="22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0" fillId="7" borderId="24" xfId="0" applyFont="1" applyFill="1" applyBorder="1" applyAlignment="1" applyProtection="1">
      <alignment vertical="top" wrapText="1"/>
      <protection/>
    </xf>
    <xf numFmtId="0" fontId="10" fillId="7" borderId="25" xfId="0" applyFont="1" applyFill="1" applyBorder="1" applyAlignment="1" applyProtection="1">
      <alignment vertical="top" wrapText="1"/>
      <protection/>
    </xf>
    <xf numFmtId="0" fontId="10" fillId="7" borderId="16" xfId="0" applyFont="1" applyFill="1" applyBorder="1" applyAlignment="1" applyProtection="1">
      <alignment vertical="top" wrapText="1"/>
      <protection/>
    </xf>
    <xf numFmtId="0" fontId="16" fillId="2" borderId="55" xfId="0" applyFont="1" applyFill="1" applyBorder="1" applyAlignment="1" applyProtection="1">
      <alignment wrapText="1"/>
      <protection/>
    </xf>
    <xf numFmtId="0" fontId="16" fillId="2" borderId="41" xfId="0" applyFont="1" applyFill="1" applyBorder="1" applyAlignment="1" applyProtection="1">
      <alignment wrapText="1"/>
      <protection/>
    </xf>
    <xf numFmtId="0" fontId="0" fillId="0" borderId="41" xfId="0" applyBorder="1" applyAlignment="1" applyProtection="1">
      <alignment wrapText="1"/>
      <protection/>
    </xf>
    <xf numFmtId="0" fontId="16" fillId="2" borderId="11" xfId="0" applyFont="1" applyFill="1" applyBorder="1" applyAlignment="1" applyProtection="1">
      <alignment wrapText="1"/>
      <protection/>
    </xf>
    <xf numFmtId="0" fontId="16" fillId="2" borderId="32" xfId="0" applyFont="1" applyFill="1" applyBorder="1" applyAlignment="1" applyProtection="1">
      <alignment wrapText="1"/>
      <protection/>
    </xf>
    <xf numFmtId="0" fontId="0" fillId="0" borderId="32" xfId="0" applyBorder="1" applyAlignment="1" applyProtection="1">
      <alignment wrapText="1"/>
      <protection/>
    </xf>
    <xf numFmtId="0" fontId="17" fillId="2" borderId="53" xfId="0" applyFont="1" applyFill="1" applyBorder="1" applyAlignment="1" applyProtection="1">
      <alignment vertical="top" wrapText="1"/>
      <protection/>
    </xf>
    <xf numFmtId="0" fontId="16" fillId="2" borderId="40" xfId="0" applyFont="1" applyFill="1" applyBorder="1" applyAlignment="1">
      <alignment vertical="top" wrapText="1"/>
    </xf>
    <xf numFmtId="0" fontId="16" fillId="0" borderId="40" xfId="0" applyFont="1" applyBorder="1" applyAlignment="1">
      <alignment wrapText="1"/>
    </xf>
    <xf numFmtId="0" fontId="0" fillId="0" borderId="36" xfId="0" applyBorder="1" applyAlignment="1">
      <alignment wrapText="1"/>
    </xf>
    <xf numFmtId="0" fontId="16" fillId="0" borderId="13" xfId="0" applyFont="1" applyBorder="1" applyAlignment="1" applyProtection="1">
      <alignment vertical="top" wrapText="1"/>
      <protection locked="0"/>
    </xf>
    <xf numFmtId="0" fontId="16" fillId="0" borderId="48" xfId="0" applyFont="1" applyBorder="1" applyAlignment="1" applyProtection="1">
      <alignment vertical="top" wrapText="1"/>
      <protection locked="0"/>
    </xf>
    <xf numFmtId="0" fontId="17" fillId="5" borderId="24" xfId="0" applyFont="1" applyFill="1" applyBorder="1" applyAlignment="1" applyProtection="1">
      <alignment horizontal="left" wrapText="1"/>
      <protection locked="0"/>
    </xf>
    <xf numFmtId="0" fontId="17" fillId="5" borderId="25" xfId="0" applyFont="1" applyFill="1" applyBorder="1" applyAlignment="1" applyProtection="1">
      <alignment horizontal="left" wrapText="1"/>
      <protection locked="0"/>
    </xf>
    <xf numFmtId="0" fontId="17" fillId="5" borderId="16" xfId="0" applyFont="1" applyFill="1" applyBorder="1" applyAlignment="1" applyProtection="1">
      <alignment horizontal="left" wrapText="1"/>
      <protection locked="0"/>
    </xf>
    <xf numFmtId="0" fontId="17" fillId="0" borderId="33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>
      <alignment horizontal="center" vertical="center" wrapText="1"/>
    </xf>
    <xf numFmtId="0" fontId="16" fillId="0" borderId="33" xfId="0" applyFont="1" applyBorder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left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 applyProtection="1">
      <alignment wrapText="1"/>
      <protection locked="0"/>
    </xf>
    <xf numFmtId="0" fontId="16" fillId="0" borderId="20" xfId="0" applyFont="1" applyBorder="1" applyAlignment="1" applyProtection="1">
      <alignment wrapText="1"/>
      <protection locked="0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left"/>
    </xf>
    <xf numFmtId="0" fontId="17" fillId="5" borderId="2" xfId="0" applyFont="1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17" fillId="5" borderId="2" xfId="0" applyFont="1" applyFill="1" applyBorder="1" applyAlignment="1" applyProtection="1">
      <alignment wrapText="1"/>
      <protection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8" fillId="2" borderId="37" xfId="0" applyFont="1" applyFill="1" applyBorder="1" applyAlignment="1" applyProtection="1">
      <alignment vertical="center" wrapText="1"/>
      <protection/>
    </xf>
    <xf numFmtId="0" fontId="8" fillId="2" borderId="42" xfId="0" applyFont="1" applyFill="1" applyBorder="1" applyAlignment="1" applyProtection="1">
      <alignment vertical="center" wrapText="1"/>
      <protection/>
    </xf>
    <xf numFmtId="0" fontId="8" fillId="2" borderId="43" xfId="0" applyFont="1" applyFill="1" applyBorder="1" applyAlignment="1" applyProtection="1">
      <alignment vertical="center" wrapText="1"/>
      <protection/>
    </xf>
    <xf numFmtId="0" fontId="10" fillId="7" borderId="5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7" fillId="0" borderId="56" xfId="0" applyFont="1" applyBorder="1" applyAlignment="1" applyProtection="1">
      <alignment horizontal="center" vertical="center" wrapText="1"/>
      <protection locked="0"/>
    </xf>
    <xf numFmtId="0" fontId="16" fillId="0" borderId="57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0" fontId="17" fillId="5" borderId="37" xfId="0" applyFont="1" applyFill="1" applyBorder="1" applyAlignment="1" applyProtection="1">
      <alignment wrapText="1"/>
      <protection/>
    </xf>
    <xf numFmtId="0" fontId="16" fillId="5" borderId="42" xfId="0" applyFont="1" applyFill="1" applyBorder="1" applyAlignment="1">
      <alignment wrapText="1"/>
    </xf>
    <xf numFmtId="0" fontId="16" fillId="5" borderId="43" xfId="0" applyFont="1" applyFill="1" applyBorder="1" applyAlignment="1">
      <alignment wrapText="1"/>
    </xf>
    <xf numFmtId="0" fontId="8" fillId="2" borderId="56" xfId="0" applyFont="1" applyFill="1" applyBorder="1" applyAlignment="1" applyProtection="1">
      <alignment horizontal="center" wrapText="1"/>
      <protection/>
    </xf>
    <xf numFmtId="0" fontId="8" fillId="2" borderId="45" xfId="0" applyFont="1" applyFill="1" applyBorder="1" applyAlignment="1" applyProtection="1">
      <alignment horizontal="center" wrapText="1"/>
      <protection/>
    </xf>
    <xf numFmtId="0" fontId="8" fillId="2" borderId="46" xfId="0" applyFont="1" applyFill="1" applyBorder="1" applyAlignment="1" applyProtection="1">
      <alignment horizontal="center" wrapText="1"/>
      <protection/>
    </xf>
    <xf numFmtId="0" fontId="17" fillId="3" borderId="48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4" fillId="0" borderId="2" xfId="0" applyFont="1" applyBorder="1" applyAlignment="1" applyProtection="1">
      <alignment wrapText="1"/>
      <protection locked="0"/>
    </xf>
    <xf numFmtId="0" fontId="16" fillId="0" borderId="4" xfId="0" applyFont="1" applyBorder="1" applyAlignment="1">
      <alignment wrapText="1"/>
    </xf>
    <xf numFmtId="0" fontId="16" fillId="0" borderId="33" xfId="0" applyFont="1" applyBorder="1" applyAlignment="1" applyProtection="1">
      <alignment vertical="top" wrapText="1"/>
      <protection locked="0"/>
    </xf>
    <xf numFmtId="0" fontId="16" fillId="0" borderId="20" xfId="0" applyFont="1" applyBorder="1" applyAlignment="1" applyProtection="1">
      <alignment vertical="top" wrapText="1"/>
      <protection locked="0"/>
    </xf>
    <xf numFmtId="0" fontId="16" fillId="0" borderId="20" xfId="0" applyFont="1" applyBorder="1" applyAlignment="1" applyProtection="1">
      <alignment vertical="center" wrapText="1"/>
      <protection locked="0"/>
    </xf>
    <xf numFmtId="0" fontId="16" fillId="0" borderId="58" xfId="0" applyFont="1" applyBorder="1" applyAlignment="1" applyProtection="1">
      <alignment wrapText="1"/>
      <protection locked="0"/>
    </xf>
    <xf numFmtId="0" fontId="16" fillId="0" borderId="59" xfId="0" applyFont="1" applyBorder="1" applyAlignment="1" applyProtection="1">
      <alignment wrapText="1"/>
      <protection locked="0"/>
    </xf>
    <xf numFmtId="0" fontId="17" fillId="0" borderId="13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5" xfId="0" applyFont="1" applyBorder="1" applyAlignment="1">
      <alignment vertical="top" wrapText="1"/>
    </xf>
    <xf numFmtId="0" fontId="16" fillId="0" borderId="41" xfId="0" applyFont="1" applyBorder="1" applyAlignment="1">
      <alignment vertical="top" wrapText="1"/>
    </xf>
    <xf numFmtId="0" fontId="17" fillId="5" borderId="2" xfId="0" applyFont="1" applyFill="1" applyBorder="1" applyAlignment="1">
      <alignment wrapText="1"/>
    </xf>
    <xf numFmtId="0" fontId="16" fillId="0" borderId="35" xfId="0" applyFont="1" applyBorder="1" applyAlignment="1">
      <alignment wrapText="1"/>
    </xf>
    <xf numFmtId="0" fontId="3" fillId="0" borderId="6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4" fillId="0" borderId="5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6" fillId="0" borderId="20" xfId="0" applyFont="1" applyBorder="1" applyAlignment="1" applyProtection="1">
      <alignment/>
      <protection locked="0"/>
    </xf>
    <xf numFmtId="0" fontId="3" fillId="0" borderId="6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7" fillId="3" borderId="61" xfId="0" applyFont="1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10" fillId="7" borderId="2" xfId="0" applyFont="1" applyFill="1" applyBorder="1" applyAlignment="1" applyProtection="1">
      <alignment horizontal="center" vertical="top" wrapText="1"/>
      <protection locked="0"/>
    </xf>
    <xf numFmtId="0" fontId="13" fillId="0" borderId="4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8" fillId="0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Alignment="1">
      <alignment horizontal="center" wrapText="1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6" fillId="0" borderId="31" xfId="0" applyFont="1" applyFill="1" applyBorder="1" applyAlignment="1" applyProtection="1">
      <alignment vertical="center" wrapText="1"/>
      <protection locked="0"/>
    </xf>
    <xf numFmtId="0" fontId="16" fillId="0" borderId="20" xfId="0" applyFont="1" applyFill="1" applyBorder="1" applyAlignment="1" applyProtection="1">
      <alignment vertical="center" wrapText="1"/>
      <protection locked="0"/>
    </xf>
    <xf numFmtId="0" fontId="8" fillId="0" borderId="2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7" fillId="5" borderId="58" xfId="0" applyFont="1" applyFill="1" applyBorder="1" applyAlignment="1" applyProtection="1">
      <alignment horizontal="right" wrapText="1"/>
      <protection locked="0"/>
    </xf>
    <xf numFmtId="0" fontId="16" fillId="0" borderId="62" xfId="0" applyFont="1" applyBorder="1" applyAlignment="1">
      <alignment horizontal="right" wrapText="1"/>
    </xf>
    <xf numFmtId="0" fontId="16" fillId="0" borderId="59" xfId="0" applyFont="1" applyBorder="1" applyAlignment="1">
      <alignment horizontal="right" wrapText="1"/>
    </xf>
    <xf numFmtId="0" fontId="17" fillId="4" borderId="63" xfId="0" applyFont="1" applyFill="1" applyBorder="1" applyAlignment="1" applyProtection="1">
      <alignment vertical="center" wrapText="1"/>
      <protection locked="0"/>
    </xf>
    <xf numFmtId="0" fontId="16" fillId="0" borderId="64" xfId="0" applyFont="1" applyBorder="1" applyAlignment="1">
      <alignment vertical="center" wrapText="1"/>
    </xf>
    <xf numFmtId="0" fontId="16" fillId="0" borderId="65" xfId="0" applyFont="1" applyBorder="1" applyAlignment="1">
      <alignment vertical="center" wrapText="1"/>
    </xf>
    <xf numFmtId="0" fontId="10" fillId="7" borderId="2" xfId="0" applyFont="1" applyFill="1" applyBorder="1" applyAlignment="1" applyProtection="1">
      <alignment horizontal="center" vertical="center" wrapText="1"/>
      <protection locked="0"/>
    </xf>
    <xf numFmtId="0" fontId="13" fillId="7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 applyProtection="1" quotePrefix="1">
      <alignment vertical="center" wrapText="1"/>
      <protection locked="0"/>
    </xf>
    <xf numFmtId="0" fontId="15" fillId="0" borderId="4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1" fillId="0" borderId="26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7" fillId="0" borderId="44" xfId="0" applyFont="1" applyBorder="1" applyAlignment="1" applyProtection="1">
      <alignment horizontal="center" vertical="center" wrapText="1"/>
      <protection locked="0"/>
    </xf>
    <xf numFmtId="0" fontId="17" fillId="0" borderId="57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10" fillId="2" borderId="4" xfId="0" applyFont="1" applyFill="1" applyBorder="1" applyAlignment="1">
      <alignment horizontal="center" wrapText="1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2" fillId="0" borderId="4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0" fillId="3" borderId="5" xfId="0" applyFont="1" applyFill="1" applyBorder="1" applyAlignment="1" applyProtection="1">
      <alignment horizontal="left" wrapText="1"/>
      <protection locked="0"/>
    </xf>
    <xf numFmtId="0" fontId="13" fillId="3" borderId="0" xfId="0" applyFont="1" applyFill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6" fillId="0" borderId="33" xfId="0" applyFont="1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 wrapText="1"/>
    </xf>
    <xf numFmtId="0" fontId="20" fillId="0" borderId="58" xfId="0" applyFont="1" applyFill="1" applyBorder="1" applyAlignment="1" applyProtection="1">
      <alignment vertical="center" wrapText="1"/>
      <protection locked="0"/>
    </xf>
    <xf numFmtId="0" fontId="4" fillId="0" borderId="62" xfId="0" applyFont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14" fillId="0" borderId="5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6" fillId="6" borderId="0" xfId="0" applyFont="1" applyFill="1" applyBorder="1" applyAlignment="1" applyProtection="1">
      <alignment wrapText="1"/>
      <protection locked="0"/>
    </xf>
    <xf numFmtId="0" fontId="10" fillId="7" borderId="0" xfId="0" applyFont="1" applyFill="1" applyBorder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14.8515625" style="0" customWidth="1"/>
    <col min="2" max="2" width="10.57421875" style="0" customWidth="1"/>
    <col min="3" max="5" width="2.57421875" style="0" customWidth="1"/>
    <col min="11" max="11" width="13.00390625" style="0" customWidth="1"/>
  </cols>
  <sheetData>
    <row r="1" spans="1:11" ht="12.75">
      <c r="A1" s="323" t="s">
        <v>399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28.5" customHeight="1">
      <c r="A2" s="325" t="s">
        <v>369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13.5" thickBot="1">
      <c r="A3" s="1"/>
      <c r="B3" s="2"/>
      <c r="C3" s="3"/>
      <c r="D3" s="1"/>
      <c r="E3" s="3"/>
      <c r="F3" s="1"/>
      <c r="G3" s="1"/>
      <c r="H3" s="1"/>
      <c r="I3" s="1"/>
      <c r="J3" s="1"/>
      <c r="K3" s="4"/>
    </row>
    <row r="4" spans="1:11" ht="18.75" customHeight="1" thickBot="1">
      <c r="A4" s="5" t="s">
        <v>191</v>
      </c>
      <c r="B4" s="6"/>
      <c r="C4" s="7"/>
      <c r="D4" s="8"/>
      <c r="E4" s="8"/>
      <c r="F4" s="8"/>
      <c r="G4" s="8"/>
      <c r="H4" s="9" t="s">
        <v>192</v>
      </c>
      <c r="I4" s="8"/>
      <c r="J4" s="8"/>
      <c r="K4" s="10"/>
    </row>
    <row r="5" spans="1:11" ht="39.75" customHeight="1" thickBot="1">
      <c r="A5" s="11"/>
      <c r="B5" s="12"/>
      <c r="C5" s="13" t="s">
        <v>193</v>
      </c>
      <c r="D5" s="14"/>
      <c r="E5" s="14"/>
      <c r="F5" s="14"/>
      <c r="G5" s="14"/>
      <c r="H5" s="14"/>
      <c r="I5" s="14"/>
      <c r="J5" s="15" t="s">
        <v>194</v>
      </c>
      <c r="K5" s="16" t="s">
        <v>195</v>
      </c>
    </row>
    <row r="6" spans="1:11" ht="19.5" customHeight="1" thickBot="1">
      <c r="A6" s="11"/>
      <c r="B6" s="17"/>
      <c r="C6" s="18"/>
      <c r="D6" s="19"/>
      <c r="E6" s="20"/>
      <c r="F6" s="21" t="s">
        <v>196</v>
      </c>
      <c r="G6" s="14"/>
      <c r="H6" s="14"/>
      <c r="I6" s="14"/>
      <c r="J6" s="22"/>
      <c r="K6" s="23">
        <f>SUM(J7:J11)</f>
        <v>644583.29</v>
      </c>
    </row>
    <row r="7" spans="1:11" ht="19.5" customHeight="1">
      <c r="A7" s="11"/>
      <c r="B7" s="17"/>
      <c r="C7" s="18"/>
      <c r="D7" s="19"/>
      <c r="E7" s="19"/>
      <c r="F7" s="24" t="s">
        <v>11</v>
      </c>
      <c r="G7" s="24"/>
      <c r="H7" s="24"/>
      <c r="I7" s="24"/>
      <c r="J7" s="25">
        <f>'Detailed Budget '!G17</f>
        <v>97233.40000000001</v>
      </c>
      <c r="K7" s="26"/>
    </row>
    <row r="8" spans="1:11" ht="19.5" customHeight="1">
      <c r="A8" s="11"/>
      <c r="B8" s="17"/>
      <c r="C8" s="18"/>
      <c r="D8" s="19"/>
      <c r="E8" s="19"/>
      <c r="F8" s="24" t="s">
        <v>197</v>
      </c>
      <c r="G8" s="24"/>
      <c r="H8" s="24"/>
      <c r="I8" s="27"/>
      <c r="J8" s="25">
        <f>'Detailed Budget '!G27</f>
        <v>421375.70000000007</v>
      </c>
      <c r="K8" s="26"/>
    </row>
    <row r="9" spans="1:11" ht="19.5" customHeight="1">
      <c r="A9" s="11" t="s">
        <v>198</v>
      </c>
      <c r="B9" s="17"/>
      <c r="C9" s="18"/>
      <c r="D9" s="19"/>
      <c r="E9" s="19"/>
      <c r="F9" s="24" t="s">
        <v>28</v>
      </c>
      <c r="G9" s="24"/>
      <c r="H9" s="24"/>
      <c r="I9" s="27"/>
      <c r="J9" s="25">
        <f>'Detailed Budget '!G32</f>
        <v>118314.75</v>
      </c>
      <c r="K9" s="26"/>
    </row>
    <row r="10" spans="1:11" ht="19.5" customHeight="1">
      <c r="A10" s="11" t="s">
        <v>199</v>
      </c>
      <c r="B10" s="17"/>
      <c r="C10" s="18"/>
      <c r="D10" s="19"/>
      <c r="E10" s="19"/>
      <c r="F10" s="24" t="s">
        <v>200</v>
      </c>
      <c r="G10" s="24"/>
      <c r="H10" s="24"/>
      <c r="I10" s="24"/>
      <c r="J10" s="25">
        <f>'Detailed Budget '!G36</f>
        <v>4659.44</v>
      </c>
      <c r="K10" s="26"/>
    </row>
    <row r="11" spans="1:11" ht="19.5" customHeight="1" thickBot="1">
      <c r="A11" s="28" t="s">
        <v>201</v>
      </c>
      <c r="B11" s="29">
        <f>'Detailed Budget '!C401</f>
        <v>284300</v>
      </c>
      <c r="C11" s="18"/>
      <c r="D11" s="19"/>
      <c r="E11" s="19"/>
      <c r="F11" s="24" t="s">
        <v>40</v>
      </c>
      <c r="G11" s="24"/>
      <c r="H11" s="24"/>
      <c r="I11" s="27"/>
      <c r="J11" s="30">
        <f>'Detailed Budget '!G40</f>
        <v>3000</v>
      </c>
      <c r="K11" s="31"/>
    </row>
    <row r="12" spans="1:11" ht="19.5" customHeight="1" thickBot="1">
      <c r="A12" s="11"/>
      <c r="B12" s="17"/>
      <c r="C12" s="18"/>
      <c r="D12" s="19"/>
      <c r="E12" s="32"/>
      <c r="F12" s="21" t="s">
        <v>202</v>
      </c>
      <c r="G12" s="14"/>
      <c r="H12" s="14"/>
      <c r="I12" s="14"/>
      <c r="J12" s="22"/>
      <c r="K12" s="23">
        <f>SUM(J13:J14)</f>
        <v>484145</v>
      </c>
    </row>
    <row r="13" spans="1:11" ht="19.5" customHeight="1">
      <c r="A13" s="11"/>
      <c r="B13" s="17"/>
      <c r="C13" s="18"/>
      <c r="D13" s="19"/>
      <c r="E13" s="19"/>
      <c r="F13" s="24" t="s">
        <v>203</v>
      </c>
      <c r="G13" s="24"/>
      <c r="H13" s="24"/>
      <c r="I13" s="24"/>
      <c r="J13" s="33">
        <f>'Detailed Budget '!D137</f>
        <v>180600</v>
      </c>
      <c r="K13" s="26"/>
    </row>
    <row r="14" spans="1:11" ht="19.5" customHeight="1" thickBot="1">
      <c r="A14" s="11" t="s">
        <v>204</v>
      </c>
      <c r="B14" s="17"/>
      <c r="C14" s="18"/>
      <c r="D14" s="19"/>
      <c r="E14" s="19"/>
      <c r="F14" s="24" t="s">
        <v>205</v>
      </c>
      <c r="G14" s="24"/>
      <c r="H14" s="24"/>
      <c r="I14" s="24"/>
      <c r="J14" s="34">
        <f>'Detailed Budget '!I137</f>
        <v>303545</v>
      </c>
      <c r="K14" s="31"/>
    </row>
    <row r="15" spans="1:11" ht="19.5" customHeight="1" thickBot="1">
      <c r="A15" s="11" t="s">
        <v>206</v>
      </c>
      <c r="B15" s="17"/>
      <c r="C15" s="18"/>
      <c r="D15" s="19"/>
      <c r="E15" s="32"/>
      <c r="F15" s="21" t="s">
        <v>207</v>
      </c>
      <c r="G15" s="35"/>
      <c r="H15" s="14"/>
      <c r="I15" s="14"/>
      <c r="J15" s="22"/>
      <c r="K15" s="23">
        <f>SUM(J16:J21)</f>
        <v>447763.9988</v>
      </c>
    </row>
    <row r="16" spans="1:11" ht="19.5" customHeight="1">
      <c r="A16" s="28" t="s">
        <v>208</v>
      </c>
      <c r="B16" s="29">
        <f>'Detailed Budget '!C407</f>
        <v>0</v>
      </c>
      <c r="C16" s="18"/>
      <c r="D16" s="19"/>
      <c r="E16" s="32"/>
      <c r="F16" s="36" t="s">
        <v>209</v>
      </c>
      <c r="G16" s="37"/>
      <c r="H16" s="37"/>
      <c r="I16" s="38"/>
      <c r="J16" s="39">
        <f>'Detailed Budget '!E150</f>
        <v>48200</v>
      </c>
      <c r="K16" s="40"/>
    </row>
    <row r="17" spans="1:11" ht="19.5" customHeight="1">
      <c r="A17" s="11"/>
      <c r="B17" s="41"/>
      <c r="C17" s="18"/>
      <c r="D17" s="19"/>
      <c r="E17" s="32"/>
      <c r="F17" s="42" t="s">
        <v>210</v>
      </c>
      <c r="G17" s="37"/>
      <c r="H17" s="37"/>
      <c r="I17" s="43"/>
      <c r="J17" s="44">
        <f>'Detailed Budget '!E174</f>
        <v>112583.9988</v>
      </c>
      <c r="K17" s="45"/>
    </row>
    <row r="18" spans="1:11" ht="19.5" customHeight="1">
      <c r="A18" s="11"/>
      <c r="B18" s="17"/>
      <c r="C18" s="18"/>
      <c r="D18" s="19"/>
      <c r="E18" s="32"/>
      <c r="F18" s="42" t="s">
        <v>211</v>
      </c>
      <c r="G18" s="37"/>
      <c r="H18" s="46"/>
      <c r="I18" s="43"/>
      <c r="J18" s="44">
        <f>'Detailed Budget '!E181</f>
        <v>5000</v>
      </c>
      <c r="K18" s="45"/>
    </row>
    <row r="19" spans="1:11" ht="19.5" customHeight="1">
      <c r="A19" s="11"/>
      <c r="B19" s="17"/>
      <c r="C19" s="18"/>
      <c r="D19" s="19"/>
      <c r="E19" s="32"/>
      <c r="F19" s="42" t="s">
        <v>212</v>
      </c>
      <c r="G19" s="37"/>
      <c r="H19" s="37"/>
      <c r="I19" s="43"/>
      <c r="J19" s="44">
        <f>'Detailed Budget '!E194</f>
        <v>21930</v>
      </c>
      <c r="K19" s="45"/>
    </row>
    <row r="20" spans="1:11" ht="19.5" customHeight="1">
      <c r="A20" s="11"/>
      <c r="B20" s="41"/>
      <c r="C20" s="18"/>
      <c r="D20" s="19"/>
      <c r="E20" s="32"/>
      <c r="F20" s="42" t="s">
        <v>213</v>
      </c>
      <c r="G20" s="37"/>
      <c r="H20" s="37"/>
      <c r="I20" s="43"/>
      <c r="J20" s="44">
        <f>'Detailed Budget '!E225</f>
        <v>49400</v>
      </c>
      <c r="K20" s="45"/>
    </row>
    <row r="21" spans="1:11" ht="19.5" customHeight="1" thickBot="1">
      <c r="A21" s="11"/>
      <c r="B21" s="17"/>
      <c r="C21" s="18"/>
      <c r="D21" s="19"/>
      <c r="E21" s="32"/>
      <c r="F21" s="47" t="s">
        <v>214</v>
      </c>
      <c r="G21" s="37"/>
      <c r="H21" s="37"/>
      <c r="I21" s="48"/>
      <c r="J21" s="44">
        <f>'Detailed Budget '!E245</f>
        <v>210650</v>
      </c>
      <c r="K21" s="45"/>
    </row>
    <row r="22" spans="1:11" ht="19.5" customHeight="1" thickBot="1">
      <c r="A22" s="11"/>
      <c r="B22" s="17"/>
      <c r="C22" s="18"/>
      <c r="D22" s="19"/>
      <c r="E22" s="32"/>
      <c r="F22" s="21" t="s">
        <v>215</v>
      </c>
      <c r="G22" s="35"/>
      <c r="H22" s="14"/>
      <c r="I22" s="14"/>
      <c r="J22" s="49"/>
      <c r="K22" s="50">
        <f>SUM(J23:J27)</f>
        <v>199880</v>
      </c>
    </row>
    <row r="23" spans="1:11" ht="19.5" customHeight="1">
      <c r="A23" s="11"/>
      <c r="B23" s="17"/>
      <c r="C23" s="18"/>
      <c r="D23" s="19"/>
      <c r="E23" s="19"/>
      <c r="F23" s="24" t="s">
        <v>216</v>
      </c>
      <c r="G23" s="24"/>
      <c r="H23" s="24"/>
      <c r="I23" s="51"/>
      <c r="J23" s="39">
        <f>'Detailed Budget '!F272</f>
        <v>7700</v>
      </c>
      <c r="K23" s="40"/>
    </row>
    <row r="24" spans="1:11" ht="19.5" customHeight="1">
      <c r="A24" s="11"/>
      <c r="B24" s="17"/>
      <c r="C24" s="18"/>
      <c r="D24" s="19"/>
      <c r="E24" s="19"/>
      <c r="F24" s="24" t="s">
        <v>167</v>
      </c>
      <c r="G24" s="24"/>
      <c r="H24" s="24"/>
      <c r="I24" s="52"/>
      <c r="J24" s="39">
        <f>'Detailed Budget '!E303</f>
        <v>36300</v>
      </c>
      <c r="K24" s="40"/>
    </row>
    <row r="25" spans="1:11" ht="19.5" customHeight="1">
      <c r="A25" s="11"/>
      <c r="B25" s="17"/>
      <c r="C25" s="18"/>
      <c r="D25" s="19"/>
      <c r="E25" s="19"/>
      <c r="F25" s="24" t="s">
        <v>148</v>
      </c>
      <c r="G25" s="24"/>
      <c r="H25" s="24"/>
      <c r="I25" s="52"/>
      <c r="J25" s="39">
        <f>'Detailed Budget '!F332</f>
        <v>46000</v>
      </c>
      <c r="K25" s="40"/>
    </row>
    <row r="26" spans="1:11" ht="19.5" customHeight="1">
      <c r="A26" s="11" t="s">
        <v>217</v>
      </c>
      <c r="B26" s="53"/>
      <c r="C26" s="18"/>
      <c r="D26" s="19"/>
      <c r="E26" s="19"/>
      <c r="F26" s="24" t="s">
        <v>168</v>
      </c>
      <c r="G26" s="24"/>
      <c r="H26" s="24"/>
      <c r="I26" s="52"/>
      <c r="J26" s="39">
        <f>'Detailed Budget '!E339</f>
        <v>1700</v>
      </c>
      <c r="K26" s="40"/>
    </row>
    <row r="27" spans="1:11" ht="19.5" customHeight="1" thickBot="1">
      <c r="A27" s="28" t="s">
        <v>218</v>
      </c>
      <c r="B27" s="29">
        <f>'Detailed Budget '!J411</f>
        <v>1492072.2888</v>
      </c>
      <c r="C27" s="32"/>
      <c r="D27" s="19"/>
      <c r="E27" s="18"/>
      <c r="F27" s="24" t="s">
        <v>219</v>
      </c>
      <c r="G27" s="24"/>
      <c r="H27" s="24"/>
      <c r="I27" s="54"/>
      <c r="J27" s="39">
        <f>'Detailed Budget '!E356</f>
        <v>108180</v>
      </c>
      <c r="K27" s="55"/>
    </row>
    <row r="28" spans="1:11" ht="33.75" customHeight="1" thickBot="1">
      <c r="A28" s="56"/>
      <c r="B28" s="57"/>
      <c r="C28" s="19"/>
      <c r="D28" s="24"/>
      <c r="E28" s="21" t="s">
        <v>220</v>
      </c>
      <c r="F28" s="14"/>
      <c r="G28" s="14"/>
      <c r="H28" s="14"/>
      <c r="I28" s="14"/>
      <c r="J28" s="22"/>
      <c r="K28" s="23">
        <f>SUM(K6,K12,K15,K22)</f>
        <v>1776372.2888</v>
      </c>
    </row>
    <row r="29" spans="1:11" ht="12.75">
      <c r="A29" s="58"/>
      <c r="B29" s="59"/>
      <c r="C29" s="58"/>
      <c r="D29" s="60"/>
      <c r="E29" s="60"/>
      <c r="F29" s="60"/>
      <c r="G29" s="60"/>
      <c r="H29" s="60"/>
      <c r="I29" s="60"/>
      <c r="J29" s="61"/>
      <c r="K29" s="62"/>
    </row>
    <row r="30" spans="1:11" ht="12.75">
      <c r="A30" s="63"/>
      <c r="B30" s="64"/>
      <c r="C30" s="63"/>
      <c r="D30" s="65"/>
      <c r="E30" s="65"/>
      <c r="F30" s="65"/>
      <c r="G30" s="65"/>
      <c r="H30" s="65"/>
      <c r="I30" s="65"/>
      <c r="J30" s="66"/>
      <c r="K30" s="67"/>
    </row>
    <row r="31" spans="1:11" ht="30.75" customHeight="1" thickBot="1">
      <c r="A31" s="68" t="s">
        <v>176</v>
      </c>
      <c r="B31" s="69">
        <f>'Detailed Budget '!J412</f>
        <v>1776372.2888</v>
      </c>
      <c r="C31" s="68" t="s">
        <v>221</v>
      </c>
      <c r="D31" s="70"/>
      <c r="E31" s="70"/>
      <c r="F31" s="70"/>
      <c r="G31" s="70"/>
      <c r="H31" s="70"/>
      <c r="I31" s="70"/>
      <c r="J31" s="71"/>
      <c r="K31" s="69">
        <f>K28</f>
        <v>1776372.2888</v>
      </c>
    </row>
    <row r="32" spans="1:11" ht="12.75">
      <c r="A32" s="322" t="s">
        <v>222</v>
      </c>
      <c r="B32" s="326"/>
      <c r="C32" s="326"/>
      <c r="D32" s="326"/>
      <c r="E32" s="326"/>
      <c r="F32" s="326"/>
      <c r="G32" s="326"/>
      <c r="H32" s="322" t="s">
        <v>223</v>
      </c>
      <c r="I32" s="322"/>
      <c r="J32" s="1"/>
      <c r="K32" s="4"/>
    </row>
    <row r="33" spans="1:11" ht="12.75">
      <c r="A33" s="322" t="s">
        <v>224</v>
      </c>
      <c r="B33" s="322"/>
      <c r="C33" s="322"/>
      <c r="D33" s="322"/>
      <c r="E33" s="322"/>
      <c r="F33" s="322"/>
      <c r="G33" s="322"/>
      <c r="H33" s="72" t="s">
        <v>225</v>
      </c>
      <c r="I33" s="72"/>
      <c r="J33" s="72"/>
      <c r="K33" s="4"/>
    </row>
    <row r="34" spans="1:11" ht="12.75">
      <c r="A34" s="1"/>
      <c r="B34" s="73"/>
      <c r="C34" s="1"/>
      <c r="D34" s="1"/>
      <c r="E34" s="1"/>
      <c r="F34" s="1"/>
      <c r="G34" s="1"/>
      <c r="H34" s="1"/>
      <c r="I34" s="1"/>
      <c r="J34" s="1"/>
      <c r="K34" s="4"/>
    </row>
  </sheetData>
  <sheetProtection/>
  <mergeCells count="5">
    <mergeCell ref="A33:G33"/>
    <mergeCell ref="A1:K1"/>
    <mergeCell ref="A2:K2"/>
    <mergeCell ref="A32:G32"/>
    <mergeCell ref="H32:I32"/>
  </mergeCells>
  <printOptions/>
  <pageMargins left="0.54" right="0.2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3"/>
  <sheetViews>
    <sheetView zoomScale="75" zoomScaleNormal="75" workbookViewId="0" topLeftCell="A1">
      <selection activeCell="C401" sqref="C401"/>
    </sheetView>
  </sheetViews>
  <sheetFormatPr defaultColWidth="9.140625" defaultRowHeight="12.75"/>
  <cols>
    <col min="1" max="1" width="23.57421875" style="0" customWidth="1"/>
    <col min="2" max="2" width="15.421875" style="0" customWidth="1"/>
    <col min="3" max="3" width="18.28125" style="0" customWidth="1"/>
    <col min="4" max="4" width="14.57421875" style="0" customWidth="1"/>
    <col min="5" max="5" width="12.57421875" style="0" customWidth="1"/>
    <col min="6" max="6" width="12.8515625" style="0" customWidth="1"/>
    <col min="7" max="7" width="13.140625" style="0" customWidth="1"/>
    <col min="8" max="8" width="16.00390625" style="0" customWidth="1"/>
    <col min="9" max="9" width="13.421875" style="0" customWidth="1"/>
    <col min="10" max="10" width="16.140625" style="0" customWidth="1"/>
    <col min="12" max="12" width="4.140625" style="0" customWidth="1"/>
  </cols>
  <sheetData>
    <row r="1" spans="1:12" ht="16.5" thickBot="1">
      <c r="A1" s="74" t="s">
        <v>0</v>
      </c>
      <c r="B1" s="496" t="s">
        <v>1</v>
      </c>
      <c r="C1" s="497"/>
      <c r="D1" s="497"/>
      <c r="E1" s="497"/>
      <c r="F1" s="497"/>
      <c r="G1" s="497"/>
      <c r="H1" s="497"/>
      <c r="I1" s="497"/>
      <c r="J1" s="497"/>
      <c r="K1" s="497"/>
      <c r="L1" s="498"/>
    </row>
    <row r="2" spans="1:12" ht="13.5" thickBot="1">
      <c r="A2" s="75"/>
      <c r="B2" s="75"/>
      <c r="C2" s="75"/>
      <c r="D2" s="75"/>
      <c r="E2" s="75"/>
      <c r="F2" s="75"/>
      <c r="G2" s="76"/>
      <c r="H2" s="75"/>
      <c r="I2" s="75"/>
      <c r="J2" s="75"/>
      <c r="K2" s="75"/>
      <c r="L2" s="75"/>
    </row>
    <row r="3" spans="1:12" ht="18.75" customHeight="1" thickBot="1">
      <c r="A3" s="499" t="s">
        <v>370</v>
      </c>
      <c r="B3" s="500"/>
      <c r="C3" s="500"/>
      <c r="D3" s="500"/>
      <c r="E3" s="500"/>
      <c r="F3" s="500"/>
      <c r="G3" s="500"/>
      <c r="H3" s="419"/>
      <c r="I3" s="419"/>
      <c r="J3" s="419"/>
      <c r="K3" s="419"/>
      <c r="L3" s="420"/>
    </row>
    <row r="4" spans="1:12" ht="15.75" thickBot="1">
      <c r="A4" s="501" t="s">
        <v>2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3"/>
    </row>
    <row r="5" spans="1:12" ht="18">
      <c r="A5" s="77"/>
      <c r="B5" s="78"/>
      <c r="C5" s="78"/>
      <c r="D5" s="78"/>
      <c r="E5" s="78"/>
      <c r="F5" s="78"/>
      <c r="G5" s="78"/>
      <c r="H5" s="79"/>
      <c r="I5" s="79"/>
      <c r="J5" s="79"/>
      <c r="K5" s="79"/>
      <c r="L5" s="79"/>
    </row>
    <row r="6" spans="1:12" ht="12.75">
      <c r="A6" s="75"/>
      <c r="B6" s="75"/>
      <c r="C6" s="75"/>
      <c r="D6" s="75"/>
      <c r="E6" s="75"/>
      <c r="F6" s="75"/>
      <c r="G6" s="76"/>
      <c r="H6" s="75"/>
      <c r="I6" s="75"/>
      <c r="J6" s="75"/>
      <c r="K6" s="75"/>
      <c r="L6" s="75"/>
    </row>
    <row r="7" spans="1:12" ht="18">
      <c r="A7" s="504" t="s">
        <v>3</v>
      </c>
      <c r="B7" s="505"/>
      <c r="C7" s="506"/>
      <c r="D7" s="506"/>
      <c r="E7" s="506"/>
      <c r="F7" s="506"/>
      <c r="G7" s="506"/>
      <c r="H7" s="506"/>
      <c r="I7" s="506"/>
      <c r="J7" s="506"/>
      <c r="K7" s="506"/>
      <c r="L7" s="506"/>
    </row>
    <row r="8" spans="1:12" ht="16.5" thickBot="1">
      <c r="A8" s="80"/>
      <c r="B8" s="81"/>
      <c r="C8" s="82"/>
      <c r="D8" s="83"/>
      <c r="E8" s="83"/>
      <c r="F8" s="83"/>
      <c r="G8" s="84"/>
      <c r="H8" s="83"/>
      <c r="I8" s="83"/>
      <c r="J8" s="83"/>
      <c r="K8" s="83"/>
      <c r="L8" s="83"/>
    </row>
    <row r="9" spans="1:12" ht="18.75" thickBot="1">
      <c r="A9" s="486" t="s">
        <v>230</v>
      </c>
      <c r="B9" s="487"/>
      <c r="C9" s="487"/>
      <c r="D9" s="487"/>
      <c r="E9" s="487"/>
      <c r="F9" s="469"/>
      <c r="G9" s="469"/>
      <c r="H9" s="469"/>
      <c r="I9" s="469"/>
      <c r="J9" s="469"/>
      <c r="K9" s="469"/>
      <c r="L9" s="470"/>
    </row>
    <row r="10" spans="1:12" ht="16.5" thickBot="1">
      <c r="A10" s="85"/>
      <c r="B10" s="86"/>
      <c r="C10" s="86"/>
      <c r="D10" s="86"/>
      <c r="E10" s="86"/>
      <c r="F10" s="79"/>
      <c r="G10" s="79"/>
      <c r="H10" s="83"/>
      <c r="I10" s="83"/>
      <c r="J10" s="83"/>
      <c r="K10" s="83"/>
      <c r="L10" s="83"/>
    </row>
    <row r="11" spans="1:12" ht="15" thickBot="1">
      <c r="A11" s="488" t="s">
        <v>4</v>
      </c>
      <c r="B11" s="489"/>
      <c r="C11" s="489"/>
      <c r="D11" s="489"/>
      <c r="E11" s="489"/>
      <c r="F11" s="489"/>
      <c r="G11" s="490"/>
      <c r="H11" s="87"/>
      <c r="I11" s="87"/>
      <c r="J11" s="87"/>
      <c r="K11" s="87"/>
      <c r="L11" s="87"/>
    </row>
    <row r="12" spans="1:12" ht="16.5" thickBot="1">
      <c r="A12" s="491" t="s">
        <v>227</v>
      </c>
      <c r="B12" s="492"/>
      <c r="C12" s="492"/>
      <c r="D12" s="492"/>
      <c r="E12" s="492"/>
      <c r="F12" s="492"/>
      <c r="G12" s="493"/>
      <c r="H12" s="88"/>
      <c r="I12" s="88"/>
      <c r="J12" s="88"/>
      <c r="K12" s="88"/>
      <c r="L12" s="88"/>
    </row>
    <row r="13" spans="1:12" ht="30">
      <c r="A13" s="89" t="s">
        <v>5</v>
      </c>
      <c r="B13" s="494" t="s">
        <v>6</v>
      </c>
      <c r="C13" s="495"/>
      <c r="D13" s="90" t="s">
        <v>7</v>
      </c>
      <c r="E13" s="90" t="s">
        <v>8</v>
      </c>
      <c r="F13" s="90" t="s">
        <v>9</v>
      </c>
      <c r="G13" s="91" t="s">
        <v>10</v>
      </c>
      <c r="H13" s="92"/>
      <c r="I13" s="92"/>
      <c r="J13" s="92"/>
      <c r="K13" s="92"/>
      <c r="L13" s="92"/>
    </row>
    <row r="14" spans="1:12" ht="15">
      <c r="A14" s="93" t="s">
        <v>11</v>
      </c>
      <c r="B14" s="94"/>
      <c r="C14" s="94"/>
      <c r="D14" s="94"/>
      <c r="E14" s="94"/>
      <c r="F14" s="94"/>
      <c r="G14" s="95"/>
      <c r="H14" s="96"/>
      <c r="I14" s="96"/>
      <c r="J14" s="96"/>
      <c r="K14" s="96"/>
      <c r="L14" s="96"/>
    </row>
    <row r="15" spans="1:12" ht="21.75" customHeight="1">
      <c r="A15" s="97" t="s">
        <v>12</v>
      </c>
      <c r="B15" s="98" t="s">
        <v>13</v>
      </c>
      <c r="C15" s="99" t="s">
        <v>14</v>
      </c>
      <c r="D15" s="100" t="s">
        <v>15</v>
      </c>
      <c r="E15" s="101">
        <v>441.97</v>
      </c>
      <c r="F15" s="102">
        <v>220</v>
      </c>
      <c r="G15" s="103">
        <f>E15*F15</f>
        <v>97233.40000000001</v>
      </c>
      <c r="H15" s="96"/>
      <c r="I15" s="96"/>
      <c r="J15" s="96"/>
      <c r="K15" s="96"/>
      <c r="L15" s="96"/>
    </row>
    <row r="16" spans="1:12" ht="14.25">
      <c r="A16" s="97"/>
      <c r="B16" s="98"/>
      <c r="C16" s="99"/>
      <c r="D16" s="100"/>
      <c r="E16" s="101"/>
      <c r="F16" s="102"/>
      <c r="G16" s="103"/>
      <c r="H16" s="87"/>
      <c r="I16" s="87"/>
      <c r="J16" s="87"/>
      <c r="K16" s="87"/>
      <c r="L16" s="87"/>
    </row>
    <row r="17" spans="1:12" ht="15">
      <c r="A17" s="480" t="s">
        <v>16</v>
      </c>
      <c r="B17" s="481"/>
      <c r="C17" s="481"/>
      <c r="D17" s="481"/>
      <c r="E17" s="481"/>
      <c r="F17" s="482"/>
      <c r="G17" s="104">
        <f>SUM(G15:G16)</f>
        <v>97233.40000000001</v>
      </c>
      <c r="H17" s="96"/>
      <c r="I17" s="96"/>
      <c r="J17" s="96"/>
      <c r="K17" s="96"/>
      <c r="L17" s="96"/>
    </row>
    <row r="18" spans="1:12" ht="14.25">
      <c r="A18" s="483" t="s">
        <v>17</v>
      </c>
      <c r="B18" s="484"/>
      <c r="C18" s="484"/>
      <c r="D18" s="484"/>
      <c r="E18" s="484"/>
      <c r="F18" s="484"/>
      <c r="G18" s="485"/>
      <c r="H18" s="96"/>
      <c r="I18" s="96"/>
      <c r="J18" s="96"/>
      <c r="K18" s="96"/>
      <c r="L18" s="96"/>
    </row>
    <row r="19" spans="1:12" ht="22.5" customHeight="1">
      <c r="A19" s="97" t="s">
        <v>18</v>
      </c>
      <c r="B19" s="98" t="s">
        <v>13</v>
      </c>
      <c r="C19" s="99" t="s">
        <v>19</v>
      </c>
      <c r="D19" s="100" t="s">
        <v>15</v>
      </c>
      <c r="E19" s="101">
        <v>300.09</v>
      </c>
      <c r="F19" s="102">
        <v>220</v>
      </c>
      <c r="G19" s="103">
        <f aca="true" t="shared" si="0" ref="G19:G25">E19*F19</f>
        <v>66019.79999999999</v>
      </c>
      <c r="H19" s="96"/>
      <c r="I19" s="96"/>
      <c r="J19" s="96"/>
      <c r="K19" s="96"/>
      <c r="L19" s="96"/>
    </row>
    <row r="20" spans="1:12" ht="27.75" customHeight="1">
      <c r="A20" s="97" t="s">
        <v>322</v>
      </c>
      <c r="B20" s="98" t="s">
        <v>13</v>
      </c>
      <c r="C20" s="99" t="s">
        <v>20</v>
      </c>
      <c r="D20" s="100" t="s">
        <v>15</v>
      </c>
      <c r="E20" s="101">
        <v>289.98</v>
      </c>
      <c r="F20" s="102">
        <v>220</v>
      </c>
      <c r="G20" s="103">
        <f t="shared" si="0"/>
        <v>63795.600000000006</v>
      </c>
      <c r="H20" s="96"/>
      <c r="I20" s="96"/>
      <c r="J20" s="96"/>
      <c r="K20" s="96"/>
      <c r="L20" s="96"/>
    </row>
    <row r="21" spans="1:12" ht="22.5" customHeight="1">
      <c r="A21" s="97" t="s">
        <v>322</v>
      </c>
      <c r="B21" s="98" t="s">
        <v>13</v>
      </c>
      <c r="C21" s="99" t="s">
        <v>21</v>
      </c>
      <c r="D21" s="100" t="s">
        <v>15</v>
      </c>
      <c r="E21" s="101">
        <v>287.86</v>
      </c>
      <c r="F21" s="102">
        <v>220</v>
      </c>
      <c r="G21" s="103">
        <f t="shared" si="0"/>
        <v>63329.200000000004</v>
      </c>
      <c r="H21" s="96"/>
      <c r="I21" s="96"/>
      <c r="J21" s="96"/>
      <c r="K21" s="96"/>
      <c r="L21" s="96"/>
    </row>
    <row r="22" spans="1:12" ht="27" customHeight="1">
      <c r="A22" s="97" t="s">
        <v>22</v>
      </c>
      <c r="B22" s="98" t="s">
        <v>13</v>
      </c>
      <c r="C22" s="99" t="s">
        <v>20</v>
      </c>
      <c r="D22" s="100" t="s">
        <v>15</v>
      </c>
      <c r="E22" s="101">
        <v>289.98</v>
      </c>
      <c r="F22" s="102">
        <v>220</v>
      </c>
      <c r="G22" s="103">
        <f t="shared" si="0"/>
        <v>63795.600000000006</v>
      </c>
      <c r="H22" s="96"/>
      <c r="I22" s="96"/>
      <c r="J22" s="96"/>
      <c r="K22" s="96"/>
      <c r="L22" s="96"/>
    </row>
    <row r="23" spans="1:12" ht="21" customHeight="1">
      <c r="A23" s="97" t="s">
        <v>23</v>
      </c>
      <c r="B23" s="98" t="s">
        <v>13</v>
      </c>
      <c r="C23" s="99" t="s">
        <v>24</v>
      </c>
      <c r="D23" s="100" t="s">
        <v>25</v>
      </c>
      <c r="E23" s="101">
        <v>298.71</v>
      </c>
      <c r="F23" s="102">
        <v>70</v>
      </c>
      <c r="G23" s="103">
        <f t="shared" si="0"/>
        <v>20909.699999999997</v>
      </c>
      <c r="H23" s="96"/>
      <c r="I23" s="96"/>
      <c r="J23" s="96"/>
      <c r="K23" s="96"/>
      <c r="L23" s="96"/>
    </row>
    <row r="24" spans="1:12" ht="27.75" customHeight="1">
      <c r="A24" s="97" t="s">
        <v>26</v>
      </c>
      <c r="B24" s="98" t="s">
        <v>13</v>
      </c>
      <c r="C24" s="99" t="s">
        <v>234</v>
      </c>
      <c r="D24" s="100" t="s">
        <v>15</v>
      </c>
      <c r="E24" s="101">
        <v>362.41</v>
      </c>
      <c r="F24" s="102">
        <v>220</v>
      </c>
      <c r="G24" s="103">
        <f t="shared" si="0"/>
        <v>79730.20000000001</v>
      </c>
      <c r="H24" s="96"/>
      <c r="I24" s="96"/>
      <c r="J24" s="96"/>
      <c r="K24" s="96"/>
      <c r="L24" s="96"/>
    </row>
    <row r="25" spans="1:12" ht="27.75" customHeight="1">
      <c r="A25" s="97" t="s">
        <v>290</v>
      </c>
      <c r="B25" s="98" t="s">
        <v>13</v>
      </c>
      <c r="C25" s="99" t="s">
        <v>24</v>
      </c>
      <c r="D25" s="100" t="s">
        <v>15</v>
      </c>
      <c r="E25" s="101">
        <v>289.98</v>
      </c>
      <c r="F25" s="102">
        <v>220</v>
      </c>
      <c r="G25" s="103">
        <f t="shared" si="0"/>
        <v>63795.600000000006</v>
      </c>
      <c r="H25" s="96"/>
      <c r="I25" s="96"/>
      <c r="J25" s="96"/>
      <c r="K25" s="96"/>
      <c r="L25" s="96"/>
    </row>
    <row r="26" spans="1:12" ht="14.25">
      <c r="A26" s="105"/>
      <c r="B26" s="329"/>
      <c r="C26" s="330"/>
      <c r="D26" s="106"/>
      <c r="E26" s="107"/>
      <c r="F26" s="108"/>
      <c r="G26" s="109"/>
      <c r="H26" s="96"/>
      <c r="I26" s="96"/>
      <c r="J26" s="96"/>
      <c r="K26" s="96"/>
      <c r="L26" s="96"/>
    </row>
    <row r="27" spans="1:12" ht="15">
      <c r="A27" s="110"/>
      <c r="B27" s="111"/>
      <c r="C27" s="111"/>
      <c r="D27" s="111"/>
      <c r="E27" s="112" t="s">
        <v>27</v>
      </c>
      <c r="F27" s="113"/>
      <c r="G27" s="104">
        <f>SUM(G19:G26)</f>
        <v>421375.70000000007</v>
      </c>
      <c r="H27" s="96"/>
      <c r="I27" s="96"/>
      <c r="J27" s="96"/>
      <c r="K27" s="96"/>
      <c r="L27" s="96"/>
    </row>
    <row r="28" spans="1:12" ht="15">
      <c r="A28" s="114" t="s">
        <v>28</v>
      </c>
      <c r="B28" s="115"/>
      <c r="C28" s="115"/>
      <c r="D28" s="115"/>
      <c r="E28" s="94"/>
      <c r="F28" s="94"/>
      <c r="G28" s="95"/>
      <c r="H28" s="96"/>
      <c r="I28" s="96"/>
      <c r="J28" s="96"/>
      <c r="K28" s="96"/>
      <c r="L28" s="96"/>
    </row>
    <row r="29" spans="1:12" ht="21.75" customHeight="1">
      <c r="A29" s="97" t="s">
        <v>29</v>
      </c>
      <c r="B29" s="98" t="s">
        <v>13</v>
      </c>
      <c r="C29" s="99" t="s">
        <v>30</v>
      </c>
      <c r="D29" s="100" t="s">
        <v>15</v>
      </c>
      <c r="E29" s="101">
        <v>221.75</v>
      </c>
      <c r="F29" s="102">
        <v>220</v>
      </c>
      <c r="G29" s="103">
        <f>E29*F29</f>
        <v>48785</v>
      </c>
      <c r="H29" s="96"/>
      <c r="I29" s="96"/>
      <c r="J29" s="96"/>
      <c r="K29" s="96"/>
      <c r="L29" s="96"/>
    </row>
    <row r="30" spans="1:12" ht="19.5" customHeight="1">
      <c r="A30" s="97" t="s">
        <v>31</v>
      </c>
      <c r="B30" s="98" t="s">
        <v>13</v>
      </c>
      <c r="C30" s="99" t="s">
        <v>30</v>
      </c>
      <c r="D30" s="100" t="s">
        <v>25</v>
      </c>
      <c r="E30" s="101">
        <v>221.75</v>
      </c>
      <c r="F30" s="102">
        <v>145</v>
      </c>
      <c r="G30" s="103">
        <f>E30*F30</f>
        <v>32153.75</v>
      </c>
      <c r="H30" s="96"/>
      <c r="I30" s="96"/>
      <c r="J30" s="96"/>
      <c r="K30" s="96"/>
      <c r="L30" s="96"/>
    </row>
    <row r="31" spans="1:12" ht="18.75" customHeight="1">
      <c r="A31" s="97" t="s">
        <v>32</v>
      </c>
      <c r="B31" s="98" t="s">
        <v>13</v>
      </c>
      <c r="C31" s="99" t="s">
        <v>33</v>
      </c>
      <c r="D31" s="100" t="s">
        <v>25</v>
      </c>
      <c r="E31" s="101">
        <v>292</v>
      </c>
      <c r="F31" s="102">
        <v>128</v>
      </c>
      <c r="G31" s="103">
        <f>E31*F31</f>
        <v>37376</v>
      </c>
      <c r="H31" s="96"/>
      <c r="I31" s="96"/>
      <c r="J31" s="96"/>
      <c r="K31" s="96"/>
      <c r="L31" s="96"/>
    </row>
    <row r="32" spans="1:12" ht="15">
      <c r="A32" s="110"/>
      <c r="B32" s="111"/>
      <c r="C32" s="111"/>
      <c r="D32" s="111"/>
      <c r="E32" s="112" t="s">
        <v>34</v>
      </c>
      <c r="F32" s="113"/>
      <c r="G32" s="104">
        <f>SUM(G29:G31)</f>
        <v>118314.75</v>
      </c>
      <c r="H32" s="96"/>
      <c r="I32" s="96"/>
      <c r="J32" s="96"/>
      <c r="K32" s="96"/>
      <c r="L32" s="96"/>
    </row>
    <row r="33" spans="1:12" ht="15">
      <c r="A33" s="114" t="s">
        <v>35</v>
      </c>
      <c r="B33" s="115"/>
      <c r="C33" s="115"/>
      <c r="D33" s="115"/>
      <c r="E33" s="94"/>
      <c r="F33" s="94"/>
      <c r="G33" s="95"/>
      <c r="H33" s="96"/>
      <c r="I33" s="96"/>
      <c r="J33" s="96"/>
      <c r="K33" s="96"/>
      <c r="L33" s="96"/>
    </row>
    <row r="34" spans="1:12" ht="22.5" customHeight="1">
      <c r="A34" s="97" t="s">
        <v>36</v>
      </c>
      <c r="B34" s="98" t="s">
        <v>37</v>
      </c>
      <c r="C34" s="99"/>
      <c r="D34" s="100" t="s">
        <v>38</v>
      </c>
      <c r="E34" s="101">
        <v>582.43</v>
      </c>
      <c r="F34" s="102">
        <v>8</v>
      </c>
      <c r="G34" s="103">
        <f>E34*F34</f>
        <v>4659.44</v>
      </c>
      <c r="H34" s="96"/>
      <c r="I34" s="96"/>
      <c r="J34" s="96"/>
      <c r="K34" s="96"/>
      <c r="L34" s="96"/>
    </row>
    <row r="35" spans="1:12" ht="14.25">
      <c r="A35" s="105"/>
      <c r="B35" s="329"/>
      <c r="C35" s="330"/>
      <c r="D35" s="106"/>
      <c r="E35" s="107"/>
      <c r="F35" s="108"/>
      <c r="G35" s="109"/>
      <c r="H35" s="96"/>
      <c r="I35" s="96"/>
      <c r="J35" s="96"/>
      <c r="K35" s="96"/>
      <c r="L35" s="96"/>
    </row>
    <row r="36" spans="1:12" ht="15">
      <c r="A36" s="110"/>
      <c r="B36" s="111"/>
      <c r="C36" s="111"/>
      <c r="D36" s="111"/>
      <c r="E36" s="112" t="s">
        <v>39</v>
      </c>
      <c r="F36" s="113"/>
      <c r="G36" s="104">
        <f>SUM(G34:G35)</f>
        <v>4659.44</v>
      </c>
      <c r="H36" s="96"/>
      <c r="I36" s="96"/>
      <c r="J36" s="96"/>
      <c r="K36" s="96"/>
      <c r="L36" s="96"/>
    </row>
    <row r="37" spans="1:12" ht="15">
      <c r="A37" s="114" t="s">
        <v>40</v>
      </c>
      <c r="B37" s="115"/>
      <c r="C37" s="115"/>
      <c r="D37" s="115"/>
      <c r="E37" s="94"/>
      <c r="F37" s="94"/>
      <c r="G37" s="95"/>
      <c r="H37" s="96"/>
      <c r="I37" s="96"/>
      <c r="J37" s="96"/>
      <c r="K37" s="96"/>
      <c r="L37" s="96"/>
    </row>
    <row r="38" spans="1:12" ht="14.25">
      <c r="A38" s="97" t="s">
        <v>289</v>
      </c>
      <c r="B38" s="474" t="s">
        <v>13</v>
      </c>
      <c r="C38" s="475"/>
      <c r="D38" s="100" t="s">
        <v>38</v>
      </c>
      <c r="E38" s="101">
        <v>200</v>
      </c>
      <c r="F38" s="102">
        <v>15</v>
      </c>
      <c r="G38" s="103">
        <f>E38*F38</f>
        <v>3000</v>
      </c>
      <c r="H38" s="116"/>
      <c r="I38" s="96"/>
      <c r="J38" s="96"/>
      <c r="K38" s="96"/>
      <c r="L38" s="96"/>
    </row>
    <row r="39" spans="1:12" ht="14.25">
      <c r="A39" s="105"/>
      <c r="B39" s="329"/>
      <c r="C39" s="330"/>
      <c r="D39" s="106"/>
      <c r="E39" s="107"/>
      <c r="F39" s="108"/>
      <c r="G39" s="109"/>
      <c r="H39" s="96"/>
      <c r="I39" s="96"/>
      <c r="J39" s="96"/>
      <c r="K39" s="96"/>
      <c r="L39" s="96"/>
    </row>
    <row r="40" spans="1:12" ht="15">
      <c r="A40" s="117"/>
      <c r="B40" s="118"/>
      <c r="C40" s="118"/>
      <c r="D40" s="118"/>
      <c r="E40" s="119" t="s">
        <v>41</v>
      </c>
      <c r="F40" s="118"/>
      <c r="G40" s="120">
        <f>SUM(G38:G38)</f>
        <v>3000</v>
      </c>
      <c r="H40" s="87"/>
      <c r="I40" s="87"/>
      <c r="J40" s="87"/>
      <c r="K40" s="87"/>
      <c r="L40" s="87"/>
    </row>
    <row r="41" spans="1:12" ht="16.5" thickBot="1">
      <c r="A41" s="121"/>
      <c r="B41" s="122"/>
      <c r="C41" s="122"/>
      <c r="D41" s="122"/>
      <c r="E41" s="123" t="s">
        <v>42</v>
      </c>
      <c r="F41" s="122"/>
      <c r="G41" s="124">
        <f>G17+G27+G32+G36+G40</f>
        <v>644583.29</v>
      </c>
      <c r="H41" s="125"/>
      <c r="I41" s="125"/>
      <c r="J41" s="125"/>
      <c r="K41" s="125"/>
      <c r="L41" s="125"/>
    </row>
    <row r="42" spans="1:12" ht="18.75" thickBot="1">
      <c r="A42" s="468" t="s">
        <v>43</v>
      </c>
      <c r="B42" s="469"/>
      <c r="C42" s="469"/>
      <c r="D42" s="469"/>
      <c r="E42" s="469"/>
      <c r="F42" s="469"/>
      <c r="G42" s="469"/>
      <c r="H42" s="469"/>
      <c r="I42" s="469"/>
      <c r="J42" s="469"/>
      <c r="K42" s="469"/>
      <c r="L42" s="470"/>
    </row>
    <row r="43" spans="1:12" ht="18">
      <c r="A43" s="126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</row>
    <row r="44" spans="1:12" ht="18.75" thickBot="1">
      <c r="A44" s="471" t="s">
        <v>44</v>
      </c>
      <c r="B44" s="472"/>
      <c r="C44" s="472"/>
      <c r="D44" s="472"/>
      <c r="E44" s="472"/>
      <c r="F44" s="472"/>
      <c r="G44" s="472"/>
      <c r="H44" s="472"/>
      <c r="I44" s="472"/>
      <c r="J44" s="472"/>
      <c r="K44" s="472"/>
      <c r="L44" s="127"/>
    </row>
    <row r="45" spans="1:12" ht="15.75">
      <c r="A45" s="128" t="s">
        <v>45</v>
      </c>
      <c r="B45" s="129" t="s">
        <v>46</v>
      </c>
      <c r="C45" s="129" t="s">
        <v>47</v>
      </c>
      <c r="D45" s="476" t="s">
        <v>48</v>
      </c>
      <c r="E45" s="477"/>
      <c r="F45" s="478" t="s">
        <v>49</v>
      </c>
      <c r="G45" s="478"/>
      <c r="H45" s="478"/>
      <c r="I45" s="478"/>
      <c r="J45" s="478"/>
      <c r="K45" s="478"/>
      <c r="L45" s="479"/>
    </row>
    <row r="46" spans="1:12" ht="14.25">
      <c r="A46" s="97" t="s">
        <v>50</v>
      </c>
      <c r="B46" s="100" t="s">
        <v>239</v>
      </c>
      <c r="C46" s="100" t="s">
        <v>323</v>
      </c>
      <c r="D46" s="310">
        <v>21</v>
      </c>
      <c r="E46" s="130" t="s">
        <v>304</v>
      </c>
      <c r="F46" s="315" t="s">
        <v>51</v>
      </c>
      <c r="G46" s="316"/>
      <c r="H46" s="316"/>
      <c r="I46" s="316"/>
      <c r="J46" s="316"/>
      <c r="K46" s="316"/>
      <c r="L46" s="317"/>
    </row>
    <row r="47" spans="1:13" ht="14.25">
      <c r="A47" s="97" t="s">
        <v>50</v>
      </c>
      <c r="B47" s="100" t="s">
        <v>240</v>
      </c>
      <c r="C47" s="100" t="s">
        <v>302</v>
      </c>
      <c r="D47" s="305"/>
      <c r="E47" s="100" t="s">
        <v>305</v>
      </c>
      <c r="F47" s="315" t="s">
        <v>53</v>
      </c>
      <c r="G47" s="316"/>
      <c r="H47" s="316"/>
      <c r="I47" s="316"/>
      <c r="J47" s="316"/>
      <c r="K47" s="316"/>
      <c r="L47" s="317"/>
      <c r="M47" s="311"/>
    </row>
    <row r="48" spans="1:13" ht="14.25">
      <c r="A48" s="97" t="s">
        <v>50</v>
      </c>
      <c r="B48" s="100" t="s">
        <v>241</v>
      </c>
      <c r="C48" s="100" t="s">
        <v>302</v>
      </c>
      <c r="D48" s="100"/>
      <c r="E48" s="100" t="s">
        <v>333</v>
      </c>
      <c r="F48" s="315" t="s">
        <v>53</v>
      </c>
      <c r="G48" s="316"/>
      <c r="H48" s="316"/>
      <c r="I48" s="316"/>
      <c r="J48" s="316"/>
      <c r="K48" s="316"/>
      <c r="L48" s="317"/>
      <c r="M48" s="311"/>
    </row>
    <row r="49" spans="1:13" ht="29.25" customHeight="1">
      <c r="A49" s="97" t="s">
        <v>54</v>
      </c>
      <c r="B49" s="100" t="s">
        <v>236</v>
      </c>
      <c r="C49" s="100" t="s">
        <v>314</v>
      </c>
      <c r="D49" s="305" t="s">
        <v>303</v>
      </c>
      <c r="E49" s="100" t="s">
        <v>308</v>
      </c>
      <c r="F49" s="315" t="s">
        <v>55</v>
      </c>
      <c r="G49" s="316"/>
      <c r="H49" s="316"/>
      <c r="I49" s="316"/>
      <c r="J49" s="316"/>
      <c r="K49" s="316"/>
      <c r="L49" s="317"/>
      <c r="M49" s="311"/>
    </row>
    <row r="50" spans="1:13" ht="29.25" customHeight="1">
      <c r="A50" s="97" t="s">
        <v>54</v>
      </c>
      <c r="B50" s="100" t="s">
        <v>242</v>
      </c>
      <c r="C50" s="100" t="s">
        <v>302</v>
      </c>
      <c r="D50" s="305"/>
      <c r="E50" s="100" t="s">
        <v>306</v>
      </c>
      <c r="F50" s="315" t="s">
        <v>363</v>
      </c>
      <c r="G50" s="316"/>
      <c r="H50" s="316"/>
      <c r="I50" s="316"/>
      <c r="J50" s="316"/>
      <c r="K50" s="316"/>
      <c r="L50" s="317"/>
      <c r="M50" s="311"/>
    </row>
    <row r="51" spans="1:13" ht="29.25" customHeight="1">
      <c r="A51" s="97" t="s">
        <v>54</v>
      </c>
      <c r="B51" s="100" t="s">
        <v>243</v>
      </c>
      <c r="C51" s="100" t="s">
        <v>302</v>
      </c>
      <c r="D51" s="305"/>
      <c r="E51" s="100" t="s">
        <v>312</v>
      </c>
      <c r="F51" s="315" t="s">
        <v>55</v>
      </c>
      <c r="G51" s="316"/>
      <c r="H51" s="316"/>
      <c r="I51" s="316"/>
      <c r="J51" s="316"/>
      <c r="K51" s="316"/>
      <c r="L51" s="317"/>
      <c r="M51" s="311"/>
    </row>
    <row r="52" spans="1:13" ht="37.5" customHeight="1">
      <c r="A52" s="97" t="s">
        <v>56</v>
      </c>
      <c r="B52" s="100" t="s">
        <v>57</v>
      </c>
      <c r="C52" s="100" t="s">
        <v>331</v>
      </c>
      <c r="D52" s="306" t="s">
        <v>332</v>
      </c>
      <c r="E52" s="100" t="s">
        <v>310</v>
      </c>
      <c r="F52" s="315" t="s">
        <v>58</v>
      </c>
      <c r="G52" s="316"/>
      <c r="H52" s="316"/>
      <c r="I52" s="316"/>
      <c r="J52" s="316"/>
      <c r="K52" s="316"/>
      <c r="L52" s="317"/>
      <c r="M52" s="311"/>
    </row>
    <row r="53" spans="1:13" ht="24.75" customHeight="1">
      <c r="A53" s="97" t="s">
        <v>76</v>
      </c>
      <c r="B53" s="100" t="s">
        <v>77</v>
      </c>
      <c r="C53" s="100" t="s">
        <v>74</v>
      </c>
      <c r="D53" s="100"/>
      <c r="E53" s="100"/>
      <c r="F53" s="315" t="s">
        <v>78</v>
      </c>
      <c r="G53" s="316"/>
      <c r="H53" s="316"/>
      <c r="I53" s="316"/>
      <c r="J53" s="316"/>
      <c r="K53" s="316"/>
      <c r="L53" s="317"/>
      <c r="M53" s="311"/>
    </row>
    <row r="54" spans="1:13" ht="45.75" customHeight="1">
      <c r="A54" s="97" t="s">
        <v>382</v>
      </c>
      <c r="B54" s="100" t="s">
        <v>384</v>
      </c>
      <c r="C54" s="100" t="s">
        <v>314</v>
      </c>
      <c r="D54" s="100">
        <v>20</v>
      </c>
      <c r="E54" s="100" t="s">
        <v>308</v>
      </c>
      <c r="F54" s="315" t="s">
        <v>383</v>
      </c>
      <c r="G54" s="316"/>
      <c r="H54" s="316"/>
      <c r="I54" s="316"/>
      <c r="J54" s="316"/>
      <c r="K54" s="316"/>
      <c r="L54" s="317"/>
      <c r="M54" s="311"/>
    </row>
    <row r="55" spans="1:13" ht="58.5" customHeight="1">
      <c r="A55" s="97" t="s">
        <v>382</v>
      </c>
      <c r="B55" s="100" t="s">
        <v>385</v>
      </c>
      <c r="C55" s="100" t="s">
        <v>302</v>
      </c>
      <c r="D55" s="100"/>
      <c r="E55" s="100" t="s">
        <v>306</v>
      </c>
      <c r="F55" s="315" t="s">
        <v>53</v>
      </c>
      <c r="G55" s="316"/>
      <c r="H55" s="316"/>
      <c r="I55" s="316"/>
      <c r="J55" s="316"/>
      <c r="K55" s="316"/>
      <c r="L55" s="317"/>
      <c r="M55" s="311"/>
    </row>
    <row r="56" spans="1:13" ht="48.75" customHeight="1">
      <c r="A56" s="97" t="s">
        <v>382</v>
      </c>
      <c r="B56" s="100" t="s">
        <v>386</v>
      </c>
      <c r="C56" s="100" t="s">
        <v>302</v>
      </c>
      <c r="D56" s="100"/>
      <c r="E56" s="100" t="s">
        <v>312</v>
      </c>
      <c r="F56" s="315" t="s">
        <v>53</v>
      </c>
      <c r="G56" s="316"/>
      <c r="H56" s="316"/>
      <c r="I56" s="316"/>
      <c r="J56" s="316"/>
      <c r="K56" s="316"/>
      <c r="L56" s="317"/>
      <c r="M56" s="311"/>
    </row>
    <row r="57" spans="1:13" ht="42.75" customHeight="1">
      <c r="A57" s="97" t="s">
        <v>246</v>
      </c>
      <c r="B57" s="100" t="s">
        <v>245</v>
      </c>
      <c r="C57" s="100" t="s">
        <v>330</v>
      </c>
      <c r="D57" s="306"/>
      <c r="E57" s="100" t="s">
        <v>307</v>
      </c>
      <c r="F57" s="315" t="s">
        <v>61</v>
      </c>
      <c r="G57" s="316"/>
      <c r="H57" s="316"/>
      <c r="I57" s="316"/>
      <c r="J57" s="316"/>
      <c r="K57" s="316"/>
      <c r="L57" s="317"/>
      <c r="M57" s="311"/>
    </row>
    <row r="58" spans="1:13" ht="47.25" customHeight="1">
      <c r="A58" s="97" t="s">
        <v>246</v>
      </c>
      <c r="B58" s="100" t="s">
        <v>247</v>
      </c>
      <c r="C58" s="100" t="s">
        <v>302</v>
      </c>
      <c r="D58" s="305"/>
      <c r="E58" s="100" t="s">
        <v>313</v>
      </c>
      <c r="F58" s="315" t="s">
        <v>53</v>
      </c>
      <c r="G58" s="316"/>
      <c r="H58" s="316"/>
      <c r="I58" s="316"/>
      <c r="J58" s="316"/>
      <c r="K58" s="316"/>
      <c r="L58" s="317"/>
      <c r="M58" s="311"/>
    </row>
    <row r="59" spans="1:13" ht="30.75" customHeight="1">
      <c r="A59" s="97" t="s">
        <v>59</v>
      </c>
      <c r="B59" s="100" t="s">
        <v>248</v>
      </c>
      <c r="C59" s="100" t="s">
        <v>330</v>
      </c>
      <c r="D59" s="306"/>
      <c r="E59" s="100" t="s">
        <v>307</v>
      </c>
      <c r="F59" s="315" t="s">
        <v>60</v>
      </c>
      <c r="G59" s="316"/>
      <c r="H59" s="316"/>
      <c r="I59" s="316"/>
      <c r="J59" s="316"/>
      <c r="K59" s="316"/>
      <c r="L59" s="317"/>
      <c r="M59" s="311"/>
    </row>
    <row r="60" spans="1:13" ht="29.25" customHeight="1">
      <c r="A60" s="97" t="s">
        <v>59</v>
      </c>
      <c r="B60" s="100" t="s">
        <v>249</v>
      </c>
      <c r="C60" s="100" t="s">
        <v>302</v>
      </c>
      <c r="D60" s="305"/>
      <c r="E60" s="100" t="s">
        <v>313</v>
      </c>
      <c r="F60" s="315" t="s">
        <v>53</v>
      </c>
      <c r="G60" s="316"/>
      <c r="H60" s="316"/>
      <c r="I60" s="316"/>
      <c r="J60" s="316"/>
      <c r="K60" s="316"/>
      <c r="L60" s="317"/>
      <c r="M60" s="311"/>
    </row>
    <row r="61" spans="1:13" ht="30.75" customHeight="1">
      <c r="A61" s="97" t="s">
        <v>291</v>
      </c>
      <c r="B61" s="100" t="s">
        <v>292</v>
      </c>
      <c r="C61" s="100" t="s">
        <v>330</v>
      </c>
      <c r="D61" s="306"/>
      <c r="E61" s="100" t="s">
        <v>307</v>
      </c>
      <c r="F61" s="315" t="s">
        <v>60</v>
      </c>
      <c r="G61" s="316"/>
      <c r="H61" s="316"/>
      <c r="I61" s="316"/>
      <c r="J61" s="316"/>
      <c r="K61" s="316"/>
      <c r="L61" s="317"/>
      <c r="M61" s="311"/>
    </row>
    <row r="62" spans="1:13" ht="30.75" customHeight="1">
      <c r="A62" s="97" t="s">
        <v>291</v>
      </c>
      <c r="B62" s="100" t="s">
        <v>293</v>
      </c>
      <c r="C62" s="100" t="s">
        <v>302</v>
      </c>
      <c r="D62" s="305"/>
      <c r="E62" s="100" t="s">
        <v>313</v>
      </c>
      <c r="F62" s="315" t="s">
        <v>53</v>
      </c>
      <c r="G62" s="316"/>
      <c r="H62" s="316"/>
      <c r="I62" s="316"/>
      <c r="J62" s="316"/>
      <c r="K62" s="316"/>
      <c r="L62" s="317"/>
      <c r="M62" s="311"/>
    </row>
    <row r="63" spans="1:13" ht="42.75" customHeight="1">
      <c r="A63" s="97" t="s">
        <v>62</v>
      </c>
      <c r="B63" s="100" t="s">
        <v>63</v>
      </c>
      <c r="C63" s="100" t="s">
        <v>302</v>
      </c>
      <c r="D63" s="305"/>
      <c r="E63" s="100"/>
      <c r="F63" s="315" t="s">
        <v>64</v>
      </c>
      <c r="G63" s="316"/>
      <c r="H63" s="316"/>
      <c r="I63" s="316"/>
      <c r="J63" s="316"/>
      <c r="K63" s="316"/>
      <c r="L63" s="317"/>
      <c r="M63" s="311"/>
    </row>
    <row r="64" spans="1:13" ht="48" customHeight="1">
      <c r="A64" s="97" t="s">
        <v>62</v>
      </c>
      <c r="B64" s="100" t="s">
        <v>65</v>
      </c>
      <c r="C64" s="100" t="s">
        <v>302</v>
      </c>
      <c r="D64" s="305"/>
      <c r="E64" s="100"/>
      <c r="F64" s="315" t="s">
        <v>53</v>
      </c>
      <c r="G64" s="316"/>
      <c r="H64" s="316"/>
      <c r="I64" s="316"/>
      <c r="J64" s="316"/>
      <c r="K64" s="316"/>
      <c r="L64" s="317"/>
      <c r="M64" s="311"/>
    </row>
    <row r="65" spans="1:13" ht="44.25" customHeight="1">
      <c r="A65" s="97" t="s">
        <v>339</v>
      </c>
      <c r="B65" s="100" t="s">
        <v>255</v>
      </c>
      <c r="C65" s="100" t="s">
        <v>302</v>
      </c>
      <c r="D65" s="306"/>
      <c r="E65" s="100" t="s">
        <v>304</v>
      </c>
      <c r="F65" s="315" t="s">
        <v>66</v>
      </c>
      <c r="G65" s="316"/>
      <c r="H65" s="316"/>
      <c r="I65" s="316"/>
      <c r="J65" s="316"/>
      <c r="K65" s="316"/>
      <c r="L65" s="317"/>
      <c r="M65" s="311"/>
    </row>
    <row r="66" spans="1:13" ht="46.5" customHeight="1">
      <c r="A66" s="97" t="s">
        <v>338</v>
      </c>
      <c r="B66" s="100" t="s">
        <v>265</v>
      </c>
      <c r="C66" s="100" t="s">
        <v>302</v>
      </c>
      <c r="D66" s="306"/>
      <c r="E66" s="100" t="s">
        <v>309</v>
      </c>
      <c r="F66" s="315" t="s">
        <v>322</v>
      </c>
      <c r="G66" s="316"/>
      <c r="H66" s="316"/>
      <c r="I66" s="316"/>
      <c r="J66" s="316"/>
      <c r="K66" s="316"/>
      <c r="L66" s="317"/>
      <c r="M66" s="311"/>
    </row>
    <row r="67" spans="1:13" ht="30.75" customHeight="1">
      <c r="A67" s="97" t="s">
        <v>67</v>
      </c>
      <c r="B67" s="100" t="s">
        <v>260</v>
      </c>
      <c r="C67" s="100" t="s">
        <v>302</v>
      </c>
      <c r="D67" s="305"/>
      <c r="E67" s="100" t="s">
        <v>308</v>
      </c>
      <c r="F67" s="315" t="s">
        <v>68</v>
      </c>
      <c r="G67" s="316"/>
      <c r="H67" s="316"/>
      <c r="I67" s="316"/>
      <c r="J67" s="316"/>
      <c r="K67" s="316"/>
      <c r="L67" s="317"/>
      <c r="M67" s="311"/>
    </row>
    <row r="68" spans="1:13" ht="28.5" customHeight="1">
      <c r="A68" s="97" t="s">
        <v>67</v>
      </c>
      <c r="B68" s="100" t="s">
        <v>261</v>
      </c>
      <c r="C68" s="100" t="s">
        <v>302</v>
      </c>
      <c r="D68" s="305"/>
      <c r="E68" s="100" t="s">
        <v>311</v>
      </c>
      <c r="F68" s="315" t="s">
        <v>53</v>
      </c>
      <c r="G68" s="316"/>
      <c r="H68" s="316"/>
      <c r="I68" s="316"/>
      <c r="J68" s="316"/>
      <c r="K68" s="316"/>
      <c r="L68" s="317"/>
      <c r="M68" s="311"/>
    </row>
    <row r="69" spans="1:13" ht="46.5" customHeight="1">
      <c r="A69" s="97" t="s">
        <v>336</v>
      </c>
      <c r="B69" s="100" t="s">
        <v>146</v>
      </c>
      <c r="C69" s="100" t="s">
        <v>330</v>
      </c>
      <c r="D69" s="305"/>
      <c r="E69" s="100" t="s">
        <v>307</v>
      </c>
      <c r="F69" s="315" t="s">
        <v>322</v>
      </c>
      <c r="G69" s="316"/>
      <c r="H69" s="316"/>
      <c r="I69" s="316"/>
      <c r="J69" s="316"/>
      <c r="K69" s="316"/>
      <c r="L69" s="317"/>
      <c r="M69" s="311"/>
    </row>
    <row r="70" spans="1:13" ht="39.75" customHeight="1">
      <c r="A70" s="97" t="s">
        <v>294</v>
      </c>
      <c r="B70" s="100" t="s">
        <v>263</v>
      </c>
      <c r="C70" s="100" t="s">
        <v>302</v>
      </c>
      <c r="D70" s="100"/>
      <c r="E70" s="100" t="s">
        <v>307</v>
      </c>
      <c r="F70" s="315"/>
      <c r="G70" s="316"/>
      <c r="H70" s="316"/>
      <c r="I70" s="316"/>
      <c r="J70" s="316"/>
      <c r="K70" s="316"/>
      <c r="L70" s="317"/>
      <c r="M70" s="311"/>
    </row>
    <row r="71" spans="1:13" ht="35.25" customHeight="1">
      <c r="A71" s="97" t="s">
        <v>324</v>
      </c>
      <c r="B71" s="100" t="s">
        <v>364</v>
      </c>
      <c r="C71" s="100"/>
      <c r="D71" s="100"/>
      <c r="E71" s="100" t="s">
        <v>304</v>
      </c>
      <c r="F71" s="315"/>
      <c r="G71" s="316"/>
      <c r="H71" s="316"/>
      <c r="I71" s="316"/>
      <c r="J71" s="316"/>
      <c r="K71" s="316"/>
      <c r="L71" s="317"/>
      <c r="M71" s="311"/>
    </row>
    <row r="72" spans="1:13" ht="35.25" customHeight="1">
      <c r="A72" s="97" t="s">
        <v>366</v>
      </c>
      <c r="B72" s="100" t="s">
        <v>365</v>
      </c>
      <c r="C72" s="100" t="s">
        <v>302</v>
      </c>
      <c r="D72" s="100"/>
      <c r="E72" s="100" t="s">
        <v>309</v>
      </c>
      <c r="F72" s="315" t="s">
        <v>367</v>
      </c>
      <c r="G72" s="316"/>
      <c r="H72" s="316"/>
      <c r="I72" s="316"/>
      <c r="J72" s="316"/>
      <c r="K72" s="316"/>
      <c r="L72" s="317"/>
      <c r="M72" s="311"/>
    </row>
    <row r="73" spans="1:13" ht="35.25" customHeight="1">
      <c r="A73" s="97" t="s">
        <v>389</v>
      </c>
      <c r="B73" s="100" t="s">
        <v>387</v>
      </c>
      <c r="C73" s="100" t="s">
        <v>302</v>
      </c>
      <c r="D73" s="100"/>
      <c r="E73" s="100" t="s">
        <v>322</v>
      </c>
      <c r="F73" s="315" t="s">
        <v>390</v>
      </c>
      <c r="G73" s="316"/>
      <c r="H73" s="316"/>
      <c r="I73" s="316"/>
      <c r="J73" s="316"/>
      <c r="K73" s="316"/>
      <c r="L73" s="317"/>
      <c r="M73" s="311"/>
    </row>
    <row r="74" spans="1:13" ht="35.25" customHeight="1">
      <c r="A74" s="97" t="s">
        <v>394</v>
      </c>
      <c r="B74" s="100" t="s">
        <v>388</v>
      </c>
      <c r="C74" s="100" t="s">
        <v>302</v>
      </c>
      <c r="D74" s="100"/>
      <c r="E74" s="100" t="s">
        <v>322</v>
      </c>
      <c r="F74" s="315" t="s">
        <v>395</v>
      </c>
      <c r="G74" s="316"/>
      <c r="H74" s="316"/>
      <c r="I74" s="316"/>
      <c r="J74" s="316"/>
      <c r="K74" s="316"/>
      <c r="L74" s="317"/>
      <c r="M74" s="311"/>
    </row>
    <row r="75" spans="1:13" ht="40.5" customHeight="1">
      <c r="A75" s="97" t="s">
        <v>268</v>
      </c>
      <c r="B75" s="100" t="s">
        <v>69</v>
      </c>
      <c r="C75" s="100" t="s">
        <v>70</v>
      </c>
      <c r="D75" s="100"/>
      <c r="E75" s="100" t="s">
        <v>71</v>
      </c>
      <c r="F75" s="315" t="s">
        <v>301</v>
      </c>
      <c r="G75" s="316"/>
      <c r="H75" s="316"/>
      <c r="I75" s="316"/>
      <c r="J75" s="316"/>
      <c r="K75" s="316"/>
      <c r="L75" s="317"/>
      <c r="M75" s="311"/>
    </row>
    <row r="76" spans="1:13" ht="40.5" customHeight="1">
      <c r="A76" s="97" t="s">
        <v>334</v>
      </c>
      <c r="B76" s="100" t="s">
        <v>267</v>
      </c>
      <c r="C76" s="100" t="s">
        <v>335</v>
      </c>
      <c r="D76" s="100"/>
      <c r="E76" s="100" t="s">
        <v>311</v>
      </c>
      <c r="F76" s="315" t="s">
        <v>322</v>
      </c>
      <c r="G76" s="316"/>
      <c r="H76" s="316"/>
      <c r="I76" s="316"/>
      <c r="J76" s="316"/>
      <c r="K76" s="316"/>
      <c r="L76" s="317"/>
      <c r="M76" s="311"/>
    </row>
    <row r="77" spans="1:13" ht="24" customHeight="1">
      <c r="A77" s="97" t="s">
        <v>72</v>
      </c>
      <c r="B77" s="100" t="s">
        <v>73</v>
      </c>
      <c r="C77" s="100" t="s">
        <v>74</v>
      </c>
      <c r="D77" s="100"/>
      <c r="E77" s="100"/>
      <c r="F77" s="315" t="s">
        <v>75</v>
      </c>
      <c r="G77" s="316"/>
      <c r="H77" s="316"/>
      <c r="I77" s="316"/>
      <c r="J77" s="316"/>
      <c r="K77" s="316"/>
      <c r="L77" s="317"/>
      <c r="M77" s="311"/>
    </row>
    <row r="78" spans="1:13" ht="24.75" customHeight="1">
      <c r="A78" s="97"/>
      <c r="B78" s="100"/>
      <c r="C78" s="100"/>
      <c r="D78" s="100"/>
      <c r="E78" s="100"/>
      <c r="F78" s="315"/>
      <c r="G78" s="316"/>
      <c r="H78" s="316"/>
      <c r="I78" s="316"/>
      <c r="J78" s="316"/>
      <c r="K78" s="316"/>
      <c r="L78" s="317"/>
      <c r="M78" s="311"/>
    </row>
    <row r="79" spans="1:12" ht="12.75">
      <c r="A79" s="509" t="s">
        <v>79</v>
      </c>
      <c r="B79" s="510"/>
      <c r="C79" s="510"/>
      <c r="D79" s="510"/>
      <c r="E79" s="510"/>
      <c r="F79" s="510"/>
      <c r="G79" s="510"/>
      <c r="H79" s="510"/>
      <c r="I79" s="510"/>
      <c r="J79" s="510"/>
      <c r="K79" s="510"/>
      <c r="L79" s="511"/>
    </row>
    <row r="80" spans="1:12" ht="14.25">
      <c r="A80" s="512" t="s">
        <v>80</v>
      </c>
      <c r="B80" s="513"/>
      <c r="C80" s="513"/>
      <c r="D80" s="513"/>
      <c r="E80" s="513"/>
      <c r="F80" s="513"/>
      <c r="G80" s="513"/>
      <c r="H80" s="513"/>
      <c r="I80" s="513"/>
      <c r="J80" s="513"/>
      <c r="K80" s="513"/>
      <c r="L80" s="514"/>
    </row>
    <row r="81" spans="1:12" ht="75" customHeight="1">
      <c r="A81" s="131" t="s">
        <v>81</v>
      </c>
      <c r="B81" s="132" t="s">
        <v>82</v>
      </c>
      <c r="C81" s="132" t="s">
        <v>83</v>
      </c>
      <c r="D81" s="132" t="s">
        <v>84</v>
      </c>
      <c r="E81" s="133" t="s">
        <v>85</v>
      </c>
      <c r="F81" s="134" t="s">
        <v>86</v>
      </c>
      <c r="G81" s="135" t="s">
        <v>83</v>
      </c>
      <c r="H81" s="135" t="s">
        <v>87</v>
      </c>
      <c r="I81" s="135" t="s">
        <v>88</v>
      </c>
      <c r="J81" s="131" t="s">
        <v>89</v>
      </c>
      <c r="K81" s="136"/>
      <c r="L81" s="136"/>
    </row>
    <row r="82" spans="1:12" ht="14.25">
      <c r="A82" s="137" t="s">
        <v>233</v>
      </c>
      <c r="B82" s="138">
        <v>200</v>
      </c>
      <c r="C82" s="139">
        <v>4</v>
      </c>
      <c r="D82" s="140">
        <f aca="true" t="shared" si="1" ref="D82:D95">B82*C82</f>
        <v>800</v>
      </c>
      <c r="E82" s="141">
        <v>45</v>
      </c>
      <c r="F82" s="141">
        <v>90</v>
      </c>
      <c r="G82" s="142">
        <v>4</v>
      </c>
      <c r="H82" s="142">
        <v>2</v>
      </c>
      <c r="I82" s="143">
        <f aca="true" t="shared" si="2" ref="I82:I95">(E82+F82)*G82*H82</f>
        <v>1080</v>
      </c>
      <c r="J82" s="144">
        <f>D82+I82</f>
        <v>1880</v>
      </c>
      <c r="K82" s="96"/>
      <c r="L82" s="96"/>
    </row>
    <row r="83" spans="1:12" ht="14.25">
      <c r="A83" s="137" t="s">
        <v>52</v>
      </c>
      <c r="B83" s="138">
        <v>200</v>
      </c>
      <c r="C83" s="139">
        <v>4</v>
      </c>
      <c r="D83" s="140">
        <f t="shared" si="1"/>
        <v>800</v>
      </c>
      <c r="E83" s="141">
        <v>45</v>
      </c>
      <c r="F83" s="141">
        <v>90</v>
      </c>
      <c r="G83" s="142">
        <v>4</v>
      </c>
      <c r="H83" s="142">
        <v>2</v>
      </c>
      <c r="I83" s="143">
        <f t="shared" si="2"/>
        <v>1080</v>
      </c>
      <c r="J83" s="144">
        <f>D83+I83</f>
        <v>1880</v>
      </c>
      <c r="K83" s="96"/>
      <c r="L83" s="96"/>
    </row>
    <row r="84" spans="1:12" ht="14.25">
      <c r="A84" s="137" t="s">
        <v>235</v>
      </c>
      <c r="B84" s="138">
        <v>200</v>
      </c>
      <c r="C84" s="139">
        <v>4</v>
      </c>
      <c r="D84" s="140">
        <f t="shared" si="1"/>
        <v>800</v>
      </c>
      <c r="E84" s="141">
        <v>45</v>
      </c>
      <c r="F84" s="141">
        <v>90</v>
      </c>
      <c r="G84" s="142">
        <v>4</v>
      </c>
      <c r="H84" s="142">
        <v>2</v>
      </c>
      <c r="I84" s="143">
        <f t="shared" si="2"/>
        <v>1080</v>
      </c>
      <c r="J84" s="144">
        <f>D84+I84</f>
        <v>1880</v>
      </c>
      <c r="K84" s="96"/>
      <c r="L84" s="96"/>
    </row>
    <row r="85" spans="1:12" ht="14.25">
      <c r="A85" s="137" t="s">
        <v>237</v>
      </c>
      <c r="B85" s="138">
        <v>200</v>
      </c>
      <c r="C85" s="139">
        <v>27</v>
      </c>
      <c r="D85" s="140">
        <f t="shared" si="1"/>
        <v>5400</v>
      </c>
      <c r="E85" s="141">
        <v>20</v>
      </c>
      <c r="F85" s="141">
        <v>90</v>
      </c>
      <c r="G85" s="142">
        <v>27</v>
      </c>
      <c r="H85" s="142">
        <v>3</v>
      </c>
      <c r="I85" s="143">
        <f t="shared" si="2"/>
        <v>8910</v>
      </c>
      <c r="J85" s="144">
        <f aca="true" t="shared" si="3" ref="J85:J95">D85+I85</f>
        <v>14310</v>
      </c>
      <c r="K85" s="96"/>
      <c r="L85" s="96"/>
    </row>
    <row r="86" spans="1:12" ht="24">
      <c r="A86" s="137" t="s">
        <v>325</v>
      </c>
      <c r="B86" s="138">
        <v>0</v>
      </c>
      <c r="C86" s="139">
        <v>27</v>
      </c>
      <c r="D86" s="140">
        <f t="shared" si="1"/>
        <v>0</v>
      </c>
      <c r="E86" s="141">
        <v>45</v>
      </c>
      <c r="F86" s="141">
        <v>0</v>
      </c>
      <c r="G86" s="142">
        <v>27</v>
      </c>
      <c r="H86" s="142">
        <v>2</v>
      </c>
      <c r="I86" s="143">
        <f t="shared" si="2"/>
        <v>2430</v>
      </c>
      <c r="J86" s="144">
        <f t="shared" si="3"/>
        <v>2430</v>
      </c>
      <c r="K86" s="96"/>
      <c r="L86" s="96"/>
    </row>
    <row r="87" spans="1:12" ht="14.25">
      <c r="A87" s="137" t="s">
        <v>147</v>
      </c>
      <c r="B87" s="138">
        <v>200</v>
      </c>
      <c r="C87" s="139">
        <v>27</v>
      </c>
      <c r="D87" s="140">
        <f t="shared" si="1"/>
        <v>5400</v>
      </c>
      <c r="E87" s="141">
        <v>20</v>
      </c>
      <c r="F87" s="141">
        <v>90</v>
      </c>
      <c r="G87" s="142">
        <v>27</v>
      </c>
      <c r="H87" s="142">
        <v>3</v>
      </c>
      <c r="I87" s="143">
        <f t="shared" si="2"/>
        <v>8910</v>
      </c>
      <c r="J87" s="144">
        <f t="shared" si="3"/>
        <v>14310</v>
      </c>
      <c r="K87" s="96"/>
      <c r="L87" s="96"/>
    </row>
    <row r="88" spans="1:12" ht="24">
      <c r="A88" s="137" t="s">
        <v>326</v>
      </c>
      <c r="B88" s="138">
        <v>0</v>
      </c>
      <c r="C88" s="139">
        <v>27</v>
      </c>
      <c r="D88" s="140">
        <f t="shared" si="1"/>
        <v>0</v>
      </c>
      <c r="E88" s="141">
        <v>45</v>
      </c>
      <c r="F88" s="141">
        <v>0</v>
      </c>
      <c r="G88" s="142">
        <v>27</v>
      </c>
      <c r="H88" s="142">
        <v>2</v>
      </c>
      <c r="I88" s="143">
        <f t="shared" si="2"/>
        <v>2430</v>
      </c>
      <c r="J88" s="144">
        <f t="shared" si="3"/>
        <v>2430</v>
      </c>
      <c r="K88" s="96"/>
      <c r="L88" s="96"/>
    </row>
    <row r="89" spans="1:12" ht="14.25">
      <c r="A89" s="137" t="s">
        <v>238</v>
      </c>
      <c r="B89" s="138">
        <v>200</v>
      </c>
      <c r="C89" s="139">
        <v>27</v>
      </c>
      <c r="D89" s="140">
        <f t="shared" si="1"/>
        <v>5400</v>
      </c>
      <c r="E89" s="141">
        <v>20</v>
      </c>
      <c r="F89" s="141">
        <v>90</v>
      </c>
      <c r="G89" s="142">
        <v>27</v>
      </c>
      <c r="H89" s="142">
        <v>3</v>
      </c>
      <c r="I89" s="143">
        <f t="shared" si="2"/>
        <v>8910</v>
      </c>
      <c r="J89" s="144">
        <f t="shared" si="3"/>
        <v>14310</v>
      </c>
      <c r="K89" s="96"/>
      <c r="L89" s="96"/>
    </row>
    <row r="90" spans="1:12" ht="24">
      <c r="A90" s="137" t="s">
        <v>327</v>
      </c>
      <c r="B90" s="138">
        <v>0</v>
      </c>
      <c r="C90" s="139">
        <v>27</v>
      </c>
      <c r="D90" s="140">
        <f t="shared" si="1"/>
        <v>0</v>
      </c>
      <c r="E90" s="141">
        <v>45</v>
      </c>
      <c r="F90" s="141">
        <v>0</v>
      </c>
      <c r="G90" s="142">
        <v>27</v>
      </c>
      <c r="H90" s="142">
        <v>2</v>
      </c>
      <c r="I90" s="143">
        <f t="shared" si="2"/>
        <v>2430</v>
      </c>
      <c r="J90" s="144">
        <f t="shared" si="3"/>
        <v>2430</v>
      </c>
      <c r="K90" s="96"/>
      <c r="L90" s="96"/>
    </row>
    <row r="91" spans="1:12" ht="22.5" customHeight="1">
      <c r="A91" s="137" t="s">
        <v>57</v>
      </c>
      <c r="B91" s="138">
        <v>200</v>
      </c>
      <c r="C91" s="139">
        <v>140</v>
      </c>
      <c r="D91" s="140">
        <f t="shared" si="1"/>
        <v>28000</v>
      </c>
      <c r="E91" s="141">
        <v>20</v>
      </c>
      <c r="F91" s="141">
        <v>90</v>
      </c>
      <c r="G91" s="142">
        <v>140</v>
      </c>
      <c r="H91" s="142">
        <v>3</v>
      </c>
      <c r="I91" s="143">
        <f t="shared" si="2"/>
        <v>46200</v>
      </c>
      <c r="J91" s="144">
        <f t="shared" si="3"/>
        <v>74200</v>
      </c>
      <c r="K91" s="96"/>
      <c r="L91" s="96"/>
    </row>
    <row r="92" spans="1:12" ht="30" customHeight="1">
      <c r="A92" s="137" t="s">
        <v>316</v>
      </c>
      <c r="B92" s="138">
        <v>0</v>
      </c>
      <c r="C92" s="139">
        <v>150</v>
      </c>
      <c r="D92" s="140">
        <f t="shared" si="1"/>
        <v>0</v>
      </c>
      <c r="E92" s="141">
        <v>45</v>
      </c>
      <c r="F92" s="141">
        <v>0</v>
      </c>
      <c r="G92" s="142">
        <v>150</v>
      </c>
      <c r="H92" s="142">
        <v>3</v>
      </c>
      <c r="I92" s="143">
        <f t="shared" si="2"/>
        <v>20250</v>
      </c>
      <c r="J92" s="144">
        <f t="shared" si="3"/>
        <v>20250</v>
      </c>
      <c r="K92" s="96"/>
      <c r="L92" s="96"/>
    </row>
    <row r="93" spans="1:12" ht="14.25">
      <c r="A93" s="137" t="s">
        <v>77</v>
      </c>
      <c r="B93" s="138">
        <v>200</v>
      </c>
      <c r="C93" s="139">
        <v>10</v>
      </c>
      <c r="D93" s="140">
        <f t="shared" si="1"/>
        <v>2000</v>
      </c>
      <c r="E93" s="141">
        <v>20</v>
      </c>
      <c r="F93" s="141">
        <v>90</v>
      </c>
      <c r="G93" s="142">
        <v>10</v>
      </c>
      <c r="H93" s="142">
        <v>1</v>
      </c>
      <c r="I93" s="143">
        <f t="shared" si="2"/>
        <v>1100</v>
      </c>
      <c r="J93" s="144">
        <f t="shared" si="3"/>
        <v>3100</v>
      </c>
      <c r="K93" s="96"/>
      <c r="L93" s="96"/>
    </row>
    <row r="94" spans="1:12" ht="24">
      <c r="A94" s="137" t="s">
        <v>244</v>
      </c>
      <c r="B94" s="138">
        <v>0</v>
      </c>
      <c r="C94" s="139">
        <v>30</v>
      </c>
      <c r="D94" s="140">
        <f t="shared" si="1"/>
        <v>0</v>
      </c>
      <c r="E94" s="141">
        <v>45</v>
      </c>
      <c r="F94" s="141">
        <v>0</v>
      </c>
      <c r="G94" s="142">
        <v>30</v>
      </c>
      <c r="H94" s="142">
        <v>1</v>
      </c>
      <c r="I94" s="143">
        <f t="shared" si="2"/>
        <v>1350</v>
      </c>
      <c r="J94" s="144">
        <f t="shared" si="3"/>
        <v>1350</v>
      </c>
      <c r="K94" s="96"/>
      <c r="L94" s="96"/>
    </row>
    <row r="95" spans="1:12" ht="24.75" customHeight="1">
      <c r="A95" s="137" t="s">
        <v>384</v>
      </c>
      <c r="B95" s="138">
        <v>200</v>
      </c>
      <c r="C95" s="139">
        <v>3</v>
      </c>
      <c r="D95" s="140">
        <f t="shared" si="1"/>
        <v>600</v>
      </c>
      <c r="E95" s="141">
        <v>45</v>
      </c>
      <c r="F95" s="141">
        <v>90</v>
      </c>
      <c r="G95" s="142">
        <v>3</v>
      </c>
      <c r="H95" s="142">
        <v>2</v>
      </c>
      <c r="I95" s="143">
        <f t="shared" si="2"/>
        <v>810</v>
      </c>
      <c r="J95" s="144">
        <f t="shared" si="3"/>
        <v>1410</v>
      </c>
      <c r="K95" s="96"/>
      <c r="L95" s="96"/>
    </row>
    <row r="96" spans="1:12" ht="24.75" customHeight="1">
      <c r="A96" s="137" t="s">
        <v>385</v>
      </c>
      <c r="B96" s="138">
        <v>200</v>
      </c>
      <c r="C96" s="139">
        <v>3</v>
      </c>
      <c r="D96" s="140">
        <f aca="true" t="shared" si="4" ref="D96:D109">B96*C96</f>
        <v>600</v>
      </c>
      <c r="E96" s="141">
        <v>45</v>
      </c>
      <c r="F96" s="141">
        <v>90</v>
      </c>
      <c r="G96" s="142">
        <v>3</v>
      </c>
      <c r="H96" s="142">
        <v>2</v>
      </c>
      <c r="I96" s="143">
        <f aca="true" t="shared" si="5" ref="I96:I109">(E96+F96)*G96*H96</f>
        <v>810</v>
      </c>
      <c r="J96" s="144">
        <f aca="true" t="shared" si="6" ref="J96:J109">D96+I96</f>
        <v>1410</v>
      </c>
      <c r="K96" s="96"/>
      <c r="L96" s="96"/>
    </row>
    <row r="97" spans="1:12" ht="24.75" customHeight="1">
      <c r="A97" s="137" t="s">
        <v>386</v>
      </c>
      <c r="B97" s="138">
        <v>200</v>
      </c>
      <c r="C97" s="139">
        <v>3</v>
      </c>
      <c r="D97" s="140">
        <f t="shared" si="4"/>
        <v>600</v>
      </c>
      <c r="E97" s="141">
        <v>45</v>
      </c>
      <c r="F97" s="141">
        <v>90</v>
      </c>
      <c r="G97" s="142">
        <v>3</v>
      </c>
      <c r="H97" s="142">
        <v>2</v>
      </c>
      <c r="I97" s="143">
        <f t="shared" si="5"/>
        <v>810</v>
      </c>
      <c r="J97" s="144">
        <f t="shared" si="6"/>
        <v>1410</v>
      </c>
      <c r="K97" s="96"/>
      <c r="L97" s="96"/>
    </row>
    <row r="98" spans="1:12" ht="20.25" customHeight="1">
      <c r="A98" s="137" t="s">
        <v>250</v>
      </c>
      <c r="B98" s="138">
        <v>200</v>
      </c>
      <c r="C98" s="139">
        <v>23</v>
      </c>
      <c r="D98" s="140">
        <f t="shared" si="4"/>
        <v>4600</v>
      </c>
      <c r="E98" s="141">
        <v>20</v>
      </c>
      <c r="F98" s="141">
        <v>90</v>
      </c>
      <c r="G98" s="142">
        <v>23</v>
      </c>
      <c r="H98" s="142">
        <v>3</v>
      </c>
      <c r="I98" s="143">
        <f t="shared" si="5"/>
        <v>7590</v>
      </c>
      <c r="J98" s="144">
        <f t="shared" si="6"/>
        <v>12190</v>
      </c>
      <c r="K98" s="96"/>
      <c r="L98" s="96"/>
    </row>
    <row r="99" spans="1:12" ht="33" customHeight="1">
      <c r="A99" s="137" t="s">
        <v>317</v>
      </c>
      <c r="B99" s="138">
        <v>0</v>
      </c>
      <c r="C99" s="139">
        <v>25</v>
      </c>
      <c r="D99" s="140">
        <f t="shared" si="4"/>
        <v>0</v>
      </c>
      <c r="E99" s="141">
        <v>45</v>
      </c>
      <c r="F99" s="141">
        <v>0</v>
      </c>
      <c r="G99" s="142">
        <v>25</v>
      </c>
      <c r="H99" s="142">
        <v>2</v>
      </c>
      <c r="I99" s="143">
        <f t="shared" si="5"/>
        <v>2250</v>
      </c>
      <c r="J99" s="144">
        <f t="shared" si="6"/>
        <v>2250</v>
      </c>
      <c r="K99" s="96"/>
      <c r="L99" s="96"/>
    </row>
    <row r="100" spans="1:12" ht="21" customHeight="1">
      <c r="A100" s="137" t="s">
        <v>251</v>
      </c>
      <c r="B100" s="138">
        <v>200</v>
      </c>
      <c r="C100" s="139">
        <v>23</v>
      </c>
      <c r="D100" s="140">
        <f t="shared" si="4"/>
        <v>4600</v>
      </c>
      <c r="E100" s="141">
        <v>20</v>
      </c>
      <c r="F100" s="141">
        <v>90</v>
      </c>
      <c r="G100" s="142">
        <v>23</v>
      </c>
      <c r="H100" s="142">
        <v>2</v>
      </c>
      <c r="I100" s="143">
        <f t="shared" si="5"/>
        <v>5060</v>
      </c>
      <c r="J100" s="144">
        <f t="shared" si="6"/>
        <v>9660</v>
      </c>
      <c r="K100" s="96"/>
      <c r="L100" s="96"/>
    </row>
    <row r="101" spans="1:12" ht="25.5" customHeight="1">
      <c r="A101" s="137" t="s">
        <v>318</v>
      </c>
      <c r="B101" s="138">
        <v>0</v>
      </c>
      <c r="C101" s="139">
        <v>25</v>
      </c>
      <c r="D101" s="140">
        <f t="shared" si="4"/>
        <v>0</v>
      </c>
      <c r="E101" s="141">
        <v>45</v>
      </c>
      <c r="F101" s="141">
        <v>0</v>
      </c>
      <c r="G101" s="142">
        <v>25</v>
      </c>
      <c r="H101" s="142">
        <v>1.5</v>
      </c>
      <c r="I101" s="143">
        <f t="shared" si="5"/>
        <v>1687.5</v>
      </c>
      <c r="J101" s="144">
        <f t="shared" si="6"/>
        <v>1687.5</v>
      </c>
      <c r="K101" s="96"/>
      <c r="L101" s="96"/>
    </row>
    <row r="102" spans="1:12" ht="20.25" customHeight="1">
      <c r="A102" s="137" t="s">
        <v>286</v>
      </c>
      <c r="B102" s="138">
        <v>200</v>
      </c>
      <c r="C102" s="139">
        <v>23</v>
      </c>
      <c r="D102" s="140">
        <f t="shared" si="4"/>
        <v>4600</v>
      </c>
      <c r="E102" s="141">
        <v>20</v>
      </c>
      <c r="F102" s="141">
        <v>90</v>
      </c>
      <c r="G102" s="142">
        <v>23</v>
      </c>
      <c r="H102" s="142">
        <v>3</v>
      </c>
      <c r="I102" s="143">
        <f t="shared" si="5"/>
        <v>7590</v>
      </c>
      <c r="J102" s="144">
        <f t="shared" si="6"/>
        <v>12190</v>
      </c>
      <c r="K102" s="96"/>
      <c r="L102" s="96"/>
    </row>
    <row r="103" spans="1:12" ht="33" customHeight="1">
      <c r="A103" s="137" t="s">
        <v>321</v>
      </c>
      <c r="B103" s="138">
        <v>0</v>
      </c>
      <c r="C103" s="139">
        <v>25</v>
      </c>
      <c r="D103" s="140">
        <f t="shared" si="4"/>
        <v>0</v>
      </c>
      <c r="E103" s="141">
        <v>45</v>
      </c>
      <c r="F103" s="141">
        <v>0</v>
      </c>
      <c r="G103" s="142">
        <v>25</v>
      </c>
      <c r="H103" s="142">
        <v>2</v>
      </c>
      <c r="I103" s="143">
        <f t="shared" si="5"/>
        <v>2250</v>
      </c>
      <c r="J103" s="144">
        <f t="shared" si="6"/>
        <v>2250</v>
      </c>
      <c r="K103" s="96"/>
      <c r="L103" s="96"/>
    </row>
    <row r="104" spans="1:12" ht="21" customHeight="1">
      <c r="A104" s="137" t="s">
        <v>287</v>
      </c>
      <c r="B104" s="138">
        <v>200</v>
      </c>
      <c r="C104" s="139">
        <v>23</v>
      </c>
      <c r="D104" s="140">
        <f t="shared" si="4"/>
        <v>4600</v>
      </c>
      <c r="E104" s="141">
        <v>20</v>
      </c>
      <c r="F104" s="141">
        <v>90</v>
      </c>
      <c r="G104" s="142">
        <v>23</v>
      </c>
      <c r="H104" s="142">
        <v>2</v>
      </c>
      <c r="I104" s="143">
        <f t="shared" si="5"/>
        <v>5060</v>
      </c>
      <c r="J104" s="144">
        <f t="shared" si="6"/>
        <v>9660</v>
      </c>
      <c r="K104" s="96"/>
      <c r="L104" s="96"/>
    </row>
    <row r="105" spans="1:12" ht="25.5" customHeight="1">
      <c r="A105" s="137" t="s">
        <v>320</v>
      </c>
      <c r="B105" s="138">
        <v>0</v>
      </c>
      <c r="C105" s="139">
        <v>25</v>
      </c>
      <c r="D105" s="140">
        <f t="shared" si="4"/>
        <v>0</v>
      </c>
      <c r="E105" s="141">
        <v>45</v>
      </c>
      <c r="F105" s="141">
        <v>0</v>
      </c>
      <c r="G105" s="142">
        <v>25</v>
      </c>
      <c r="H105" s="142">
        <v>1.5</v>
      </c>
      <c r="I105" s="143">
        <f t="shared" si="5"/>
        <v>1687.5</v>
      </c>
      <c r="J105" s="144">
        <f t="shared" si="6"/>
        <v>1687.5</v>
      </c>
      <c r="K105" s="96"/>
      <c r="L105" s="96"/>
    </row>
    <row r="106" spans="1:12" ht="22.5" customHeight="1">
      <c r="A106" s="137" t="s">
        <v>319</v>
      </c>
      <c r="B106" s="138">
        <v>200</v>
      </c>
      <c r="C106" s="139">
        <v>28</v>
      </c>
      <c r="D106" s="140">
        <f t="shared" si="4"/>
        <v>5600</v>
      </c>
      <c r="E106" s="141">
        <v>20</v>
      </c>
      <c r="F106" s="141">
        <v>90</v>
      </c>
      <c r="G106" s="142">
        <v>28</v>
      </c>
      <c r="H106" s="142">
        <v>3</v>
      </c>
      <c r="I106" s="143">
        <f t="shared" si="5"/>
        <v>9240</v>
      </c>
      <c r="J106" s="144">
        <f t="shared" si="6"/>
        <v>14840</v>
      </c>
      <c r="K106" s="96"/>
      <c r="L106" s="96"/>
    </row>
    <row r="107" spans="1:12" ht="25.5" customHeight="1">
      <c r="A107" s="137" t="s">
        <v>328</v>
      </c>
      <c r="B107" s="138">
        <v>0</v>
      </c>
      <c r="C107" s="139">
        <v>30</v>
      </c>
      <c r="D107" s="140">
        <f t="shared" si="4"/>
        <v>0</v>
      </c>
      <c r="E107" s="141">
        <v>45</v>
      </c>
      <c r="F107" s="141">
        <v>0</v>
      </c>
      <c r="G107" s="142">
        <v>30</v>
      </c>
      <c r="H107" s="142">
        <v>2</v>
      </c>
      <c r="I107" s="143">
        <f t="shared" si="5"/>
        <v>2700</v>
      </c>
      <c r="J107" s="144">
        <f t="shared" si="6"/>
        <v>2700</v>
      </c>
      <c r="K107" s="96"/>
      <c r="L107" s="96"/>
    </row>
    <row r="108" spans="1:12" ht="22.5" customHeight="1">
      <c r="A108" s="137" t="s">
        <v>252</v>
      </c>
      <c r="B108" s="138">
        <v>200</v>
      </c>
      <c r="C108" s="139">
        <v>28</v>
      </c>
      <c r="D108" s="140">
        <f t="shared" si="4"/>
        <v>5600</v>
      </c>
      <c r="E108" s="141">
        <v>20</v>
      </c>
      <c r="F108" s="141">
        <v>90</v>
      </c>
      <c r="G108" s="142">
        <v>28</v>
      </c>
      <c r="H108" s="142">
        <v>3</v>
      </c>
      <c r="I108" s="143">
        <f t="shared" si="5"/>
        <v>9240</v>
      </c>
      <c r="J108" s="144">
        <f t="shared" si="6"/>
        <v>14840</v>
      </c>
      <c r="K108" s="96"/>
      <c r="L108" s="96"/>
    </row>
    <row r="109" spans="1:12" ht="25.5" customHeight="1">
      <c r="A109" s="137" t="s">
        <v>329</v>
      </c>
      <c r="B109" s="138">
        <v>0</v>
      </c>
      <c r="C109" s="139">
        <v>30</v>
      </c>
      <c r="D109" s="140">
        <f t="shared" si="4"/>
        <v>0</v>
      </c>
      <c r="E109" s="141">
        <v>45</v>
      </c>
      <c r="F109" s="141">
        <v>0</v>
      </c>
      <c r="G109" s="142">
        <v>30</v>
      </c>
      <c r="H109" s="142">
        <v>2</v>
      </c>
      <c r="I109" s="143">
        <f t="shared" si="5"/>
        <v>2700</v>
      </c>
      <c r="J109" s="144">
        <f t="shared" si="6"/>
        <v>2700</v>
      </c>
      <c r="K109" s="96"/>
      <c r="L109" s="96"/>
    </row>
    <row r="110" spans="1:12" ht="20.25" customHeight="1">
      <c r="A110" s="137" t="s">
        <v>253</v>
      </c>
      <c r="B110" s="138">
        <v>200</v>
      </c>
      <c r="C110" s="139">
        <v>5</v>
      </c>
      <c r="D110" s="140">
        <f aca="true" t="shared" si="7" ref="D110:D117">B110*C110</f>
        <v>1000</v>
      </c>
      <c r="E110" s="141">
        <v>45</v>
      </c>
      <c r="F110" s="141">
        <v>90</v>
      </c>
      <c r="G110" s="142">
        <v>5</v>
      </c>
      <c r="H110" s="142">
        <v>1</v>
      </c>
      <c r="I110" s="143">
        <f aca="true" t="shared" si="8" ref="I110:I117">(E110+F110)*G110*H110</f>
        <v>675</v>
      </c>
      <c r="J110" s="144">
        <f aca="true" t="shared" si="9" ref="J110:J117">D110+I110</f>
        <v>1675</v>
      </c>
      <c r="K110" s="96"/>
      <c r="L110" s="96"/>
    </row>
    <row r="111" spans="1:12" ht="27.75" customHeight="1">
      <c r="A111" s="137" t="s">
        <v>254</v>
      </c>
      <c r="B111" s="138">
        <v>200</v>
      </c>
      <c r="C111" s="139">
        <v>5</v>
      </c>
      <c r="D111" s="140">
        <f t="shared" si="7"/>
        <v>1000</v>
      </c>
      <c r="E111" s="141">
        <v>45</v>
      </c>
      <c r="F111" s="141">
        <v>90</v>
      </c>
      <c r="G111" s="142">
        <v>5</v>
      </c>
      <c r="H111" s="142">
        <v>1</v>
      </c>
      <c r="I111" s="143">
        <f t="shared" si="8"/>
        <v>675</v>
      </c>
      <c r="J111" s="144">
        <f t="shared" si="9"/>
        <v>1675</v>
      </c>
      <c r="K111" s="96"/>
      <c r="L111" s="96"/>
    </row>
    <row r="112" spans="1:12" ht="30" customHeight="1">
      <c r="A112" s="137" t="s">
        <v>255</v>
      </c>
      <c r="B112" s="138">
        <v>200</v>
      </c>
      <c r="C112" s="139">
        <v>25</v>
      </c>
      <c r="D112" s="140">
        <f t="shared" si="7"/>
        <v>5000</v>
      </c>
      <c r="E112" s="141">
        <v>20</v>
      </c>
      <c r="F112" s="141">
        <v>90</v>
      </c>
      <c r="G112" s="142">
        <v>25</v>
      </c>
      <c r="H112" s="142">
        <v>2</v>
      </c>
      <c r="I112" s="143">
        <f t="shared" si="8"/>
        <v>5500</v>
      </c>
      <c r="J112" s="144">
        <f t="shared" si="9"/>
        <v>10500</v>
      </c>
      <c r="K112" s="96"/>
      <c r="L112" s="96"/>
    </row>
    <row r="113" spans="1:12" ht="27" customHeight="1">
      <c r="A113" s="137" t="s">
        <v>256</v>
      </c>
      <c r="B113" s="138">
        <v>0</v>
      </c>
      <c r="C113" s="139">
        <v>25</v>
      </c>
      <c r="D113" s="140">
        <f t="shared" si="7"/>
        <v>0</v>
      </c>
      <c r="E113" s="141">
        <v>1125</v>
      </c>
      <c r="F113" s="141">
        <v>0</v>
      </c>
      <c r="G113" s="142">
        <v>1</v>
      </c>
      <c r="H113" s="142">
        <v>2</v>
      </c>
      <c r="I113" s="143">
        <f t="shared" si="8"/>
        <v>2250</v>
      </c>
      <c r="J113" s="144">
        <f t="shared" si="9"/>
        <v>2250</v>
      </c>
      <c r="K113" s="96"/>
      <c r="L113" s="96"/>
    </row>
    <row r="114" spans="1:12" ht="19.5" customHeight="1">
      <c r="A114" s="137" t="s">
        <v>265</v>
      </c>
      <c r="B114" s="138">
        <v>200</v>
      </c>
      <c r="C114" s="139">
        <v>60</v>
      </c>
      <c r="D114" s="140">
        <f t="shared" si="7"/>
        <v>12000</v>
      </c>
      <c r="E114" s="141">
        <v>20</v>
      </c>
      <c r="F114" s="141">
        <v>90</v>
      </c>
      <c r="G114" s="142">
        <v>60</v>
      </c>
      <c r="H114" s="142">
        <v>3</v>
      </c>
      <c r="I114" s="143">
        <f t="shared" si="8"/>
        <v>19800</v>
      </c>
      <c r="J114" s="144">
        <f t="shared" si="9"/>
        <v>31800</v>
      </c>
      <c r="K114" s="96"/>
      <c r="L114" s="96"/>
    </row>
    <row r="115" spans="1:12" ht="19.5" customHeight="1">
      <c r="A115" s="137" t="s">
        <v>337</v>
      </c>
      <c r="B115" s="138">
        <v>0</v>
      </c>
      <c r="C115" s="139">
        <v>60</v>
      </c>
      <c r="D115" s="140">
        <f t="shared" si="7"/>
        <v>0</v>
      </c>
      <c r="E115" s="141">
        <v>45</v>
      </c>
      <c r="F115" s="141">
        <v>0</v>
      </c>
      <c r="G115" s="142">
        <v>60</v>
      </c>
      <c r="H115" s="142">
        <v>2</v>
      </c>
      <c r="I115" s="143">
        <f t="shared" si="8"/>
        <v>5400</v>
      </c>
      <c r="J115" s="144">
        <f t="shared" si="9"/>
        <v>5400</v>
      </c>
      <c r="K115" s="96"/>
      <c r="L115" s="96"/>
    </row>
    <row r="116" spans="1:12" ht="14.25">
      <c r="A116" s="137" t="s">
        <v>91</v>
      </c>
      <c r="B116" s="138">
        <v>200</v>
      </c>
      <c r="C116" s="139">
        <v>6</v>
      </c>
      <c r="D116" s="140">
        <f t="shared" si="7"/>
        <v>1200</v>
      </c>
      <c r="E116" s="141">
        <v>20</v>
      </c>
      <c r="F116" s="141">
        <v>90</v>
      </c>
      <c r="G116" s="142">
        <v>6</v>
      </c>
      <c r="H116" s="142">
        <v>1</v>
      </c>
      <c r="I116" s="143">
        <f t="shared" si="8"/>
        <v>660</v>
      </c>
      <c r="J116" s="144">
        <f t="shared" si="9"/>
        <v>1860</v>
      </c>
      <c r="K116" s="96"/>
      <c r="L116" s="96"/>
    </row>
    <row r="117" spans="1:12" ht="14.25">
      <c r="A117" s="137" t="s">
        <v>259</v>
      </c>
      <c r="B117" s="138">
        <v>0</v>
      </c>
      <c r="C117" s="139">
        <v>18</v>
      </c>
      <c r="D117" s="140">
        <f t="shared" si="7"/>
        <v>0</v>
      </c>
      <c r="E117" s="141">
        <v>45</v>
      </c>
      <c r="F117" s="141">
        <v>0</v>
      </c>
      <c r="G117" s="142">
        <v>18</v>
      </c>
      <c r="H117" s="142">
        <v>1</v>
      </c>
      <c r="I117" s="143">
        <f t="shared" si="8"/>
        <v>810</v>
      </c>
      <c r="J117" s="144">
        <f t="shared" si="9"/>
        <v>810</v>
      </c>
      <c r="K117" s="96"/>
      <c r="L117" s="96"/>
    </row>
    <row r="118" spans="1:12" ht="14.25">
      <c r="A118" s="137" t="s">
        <v>257</v>
      </c>
      <c r="B118" s="138">
        <v>200</v>
      </c>
      <c r="C118" s="139">
        <v>6</v>
      </c>
      <c r="D118" s="140">
        <f aca="true" t="shared" si="10" ref="D118:D130">B118*C118</f>
        <v>1200</v>
      </c>
      <c r="E118" s="141">
        <v>20</v>
      </c>
      <c r="F118" s="141">
        <v>90</v>
      </c>
      <c r="G118" s="142">
        <v>6</v>
      </c>
      <c r="H118" s="142">
        <v>1</v>
      </c>
      <c r="I118" s="143">
        <f aca="true" t="shared" si="11" ref="I118:I130">(E118+F118)*G118*H118</f>
        <v>660</v>
      </c>
      <c r="J118" s="144">
        <f aca="true" t="shared" si="12" ref="J118:J130">D118+I118</f>
        <v>1860</v>
      </c>
      <c r="K118" s="96"/>
      <c r="L118" s="96"/>
    </row>
    <row r="119" spans="1:12" ht="14.25">
      <c r="A119" s="137" t="s">
        <v>258</v>
      </c>
      <c r="B119" s="138">
        <v>0</v>
      </c>
      <c r="C119" s="139">
        <v>18</v>
      </c>
      <c r="D119" s="140">
        <f t="shared" si="10"/>
        <v>0</v>
      </c>
      <c r="E119" s="141">
        <v>45</v>
      </c>
      <c r="F119" s="141">
        <v>0</v>
      </c>
      <c r="G119" s="142">
        <v>18</v>
      </c>
      <c r="H119" s="142">
        <v>1</v>
      </c>
      <c r="I119" s="143">
        <f t="shared" si="11"/>
        <v>810</v>
      </c>
      <c r="J119" s="144">
        <f t="shared" si="12"/>
        <v>810</v>
      </c>
      <c r="K119" s="96"/>
      <c r="L119" s="96"/>
    </row>
    <row r="120" spans="1:12" ht="23.25" customHeight="1">
      <c r="A120" s="137" t="s">
        <v>90</v>
      </c>
      <c r="B120" s="138">
        <v>200</v>
      </c>
      <c r="C120" s="139">
        <v>10</v>
      </c>
      <c r="D120" s="140">
        <f t="shared" si="10"/>
        <v>2000</v>
      </c>
      <c r="E120" s="141">
        <v>20</v>
      </c>
      <c r="F120" s="141">
        <v>90</v>
      </c>
      <c r="G120" s="142">
        <v>10</v>
      </c>
      <c r="H120" s="142">
        <v>2</v>
      </c>
      <c r="I120" s="143">
        <f t="shared" si="11"/>
        <v>2200</v>
      </c>
      <c r="J120" s="144">
        <f t="shared" si="12"/>
        <v>4200</v>
      </c>
      <c r="K120" s="96"/>
      <c r="L120" s="96"/>
    </row>
    <row r="121" spans="1:12" ht="29.25" customHeight="1">
      <c r="A121" s="137" t="s">
        <v>262</v>
      </c>
      <c r="B121" s="138">
        <v>0</v>
      </c>
      <c r="C121" s="139">
        <v>10</v>
      </c>
      <c r="D121" s="140">
        <f t="shared" si="10"/>
        <v>0</v>
      </c>
      <c r="E121" s="141">
        <v>45</v>
      </c>
      <c r="F121" s="141">
        <v>0</v>
      </c>
      <c r="G121" s="142">
        <v>10</v>
      </c>
      <c r="H121" s="142">
        <v>1</v>
      </c>
      <c r="I121" s="143">
        <f t="shared" si="11"/>
        <v>450</v>
      </c>
      <c r="J121" s="144">
        <f t="shared" si="12"/>
        <v>450</v>
      </c>
      <c r="K121" s="96"/>
      <c r="L121" s="96"/>
    </row>
    <row r="122" spans="1:12" ht="25.5" customHeight="1">
      <c r="A122" s="137" t="s">
        <v>264</v>
      </c>
      <c r="B122" s="138">
        <v>200</v>
      </c>
      <c r="C122" s="139">
        <v>25</v>
      </c>
      <c r="D122" s="140">
        <f t="shared" si="10"/>
        <v>5000</v>
      </c>
      <c r="E122" s="141">
        <v>45</v>
      </c>
      <c r="F122" s="141">
        <v>90</v>
      </c>
      <c r="G122" s="142">
        <v>25</v>
      </c>
      <c r="H122" s="142">
        <v>1.5</v>
      </c>
      <c r="I122" s="143">
        <f t="shared" si="11"/>
        <v>5062.5</v>
      </c>
      <c r="J122" s="144">
        <f t="shared" si="12"/>
        <v>10062.5</v>
      </c>
      <c r="K122" s="96"/>
      <c r="L122" s="96"/>
    </row>
    <row r="123" spans="1:12" ht="30" customHeight="1">
      <c r="A123" s="137" t="s">
        <v>297</v>
      </c>
      <c r="B123" s="138">
        <v>0</v>
      </c>
      <c r="C123" s="139">
        <v>25</v>
      </c>
      <c r="D123" s="140">
        <f t="shared" si="10"/>
        <v>0</v>
      </c>
      <c r="E123" s="141">
        <v>45</v>
      </c>
      <c r="F123" s="141">
        <v>0</v>
      </c>
      <c r="G123" s="142">
        <v>25</v>
      </c>
      <c r="H123" s="142">
        <v>1.5</v>
      </c>
      <c r="I123" s="143">
        <f t="shared" si="11"/>
        <v>1687.5</v>
      </c>
      <c r="J123" s="144">
        <f t="shared" si="12"/>
        <v>1687.5</v>
      </c>
      <c r="K123" s="96"/>
      <c r="L123" s="96"/>
    </row>
    <row r="124" spans="1:12" ht="19.5" customHeight="1">
      <c r="A124" s="137" t="s">
        <v>364</v>
      </c>
      <c r="B124" s="138">
        <v>200</v>
      </c>
      <c r="C124" s="139">
        <v>6</v>
      </c>
      <c r="D124" s="140">
        <f t="shared" si="10"/>
        <v>1200</v>
      </c>
      <c r="E124" s="141">
        <v>45</v>
      </c>
      <c r="F124" s="141">
        <v>90</v>
      </c>
      <c r="G124" s="142">
        <v>6</v>
      </c>
      <c r="H124" s="142">
        <v>1</v>
      </c>
      <c r="I124" s="143">
        <f t="shared" si="11"/>
        <v>810</v>
      </c>
      <c r="J124" s="144">
        <f t="shared" si="12"/>
        <v>2010</v>
      </c>
      <c r="K124" s="96"/>
      <c r="L124" s="96"/>
    </row>
    <row r="125" spans="1:12" ht="19.5" customHeight="1">
      <c r="A125" s="137" t="s">
        <v>365</v>
      </c>
      <c r="B125" s="138">
        <v>200</v>
      </c>
      <c r="C125" s="139">
        <v>10</v>
      </c>
      <c r="D125" s="140">
        <f>B125*C125</f>
        <v>2000</v>
      </c>
      <c r="E125" s="141">
        <v>45</v>
      </c>
      <c r="F125" s="141">
        <v>90</v>
      </c>
      <c r="G125" s="142">
        <v>10</v>
      </c>
      <c r="H125" s="142">
        <v>2</v>
      </c>
      <c r="I125" s="143">
        <f>(E125+F125)*G125*H125</f>
        <v>2700</v>
      </c>
      <c r="J125" s="144">
        <f>D125+I125</f>
        <v>4700</v>
      </c>
      <c r="K125" s="96"/>
      <c r="L125" s="96"/>
    </row>
    <row r="126" spans="1:12" ht="19.5" customHeight="1">
      <c r="A126" s="137" t="s">
        <v>387</v>
      </c>
      <c r="B126" s="138">
        <v>200</v>
      </c>
      <c r="C126" s="139">
        <v>20</v>
      </c>
      <c r="D126" s="140">
        <f>B126*C126</f>
        <v>4000</v>
      </c>
      <c r="E126" s="141">
        <v>45</v>
      </c>
      <c r="F126" s="141">
        <v>90</v>
      </c>
      <c r="G126" s="142">
        <v>20</v>
      </c>
      <c r="H126" s="142">
        <v>2</v>
      </c>
      <c r="I126" s="143">
        <f>(E126+F126)*G126*H126</f>
        <v>5400</v>
      </c>
      <c r="J126" s="144">
        <f>D126+I126</f>
        <v>9400</v>
      </c>
      <c r="K126" s="96"/>
      <c r="L126" s="96"/>
    </row>
    <row r="127" spans="1:12" ht="19.5" customHeight="1">
      <c r="A127" s="137" t="s">
        <v>388</v>
      </c>
      <c r="B127" s="138">
        <v>200</v>
      </c>
      <c r="C127" s="139">
        <v>10</v>
      </c>
      <c r="D127" s="140">
        <f>B127*C127</f>
        <v>2000</v>
      </c>
      <c r="E127" s="141">
        <v>20</v>
      </c>
      <c r="F127" s="141">
        <v>90</v>
      </c>
      <c r="G127" s="142">
        <v>20</v>
      </c>
      <c r="H127" s="142">
        <v>2</v>
      </c>
      <c r="I127" s="143">
        <f>(E127+F127)*G127*H127</f>
        <v>4400</v>
      </c>
      <c r="J127" s="144">
        <f>D127+I127</f>
        <v>6400</v>
      </c>
      <c r="K127" s="96"/>
      <c r="L127" s="96"/>
    </row>
    <row r="128" spans="1:12" ht="19.5" customHeight="1">
      <c r="A128" s="137" t="s">
        <v>396</v>
      </c>
      <c r="B128" s="138">
        <v>0</v>
      </c>
      <c r="C128" s="139">
        <v>10</v>
      </c>
      <c r="D128" s="140">
        <f>B128*C128</f>
        <v>0</v>
      </c>
      <c r="E128" s="141">
        <v>45</v>
      </c>
      <c r="F128" s="141">
        <v>0</v>
      </c>
      <c r="G128" s="142">
        <v>50</v>
      </c>
      <c r="H128" s="142">
        <v>1</v>
      </c>
      <c r="I128" s="143">
        <f>(E128+F128)*G128*H128</f>
        <v>2250</v>
      </c>
      <c r="J128" s="144">
        <f>D128+I128</f>
        <v>2250</v>
      </c>
      <c r="K128" s="96"/>
      <c r="L128" s="96"/>
    </row>
    <row r="129" spans="1:12" ht="27" customHeight="1">
      <c r="A129" s="137" t="s">
        <v>69</v>
      </c>
      <c r="B129" s="138">
        <v>110</v>
      </c>
      <c r="C129" s="139">
        <v>300</v>
      </c>
      <c r="D129" s="140">
        <f t="shared" si="10"/>
        <v>33000</v>
      </c>
      <c r="E129" s="141">
        <v>15</v>
      </c>
      <c r="F129" s="141">
        <v>52.5</v>
      </c>
      <c r="G129" s="142">
        <v>300</v>
      </c>
      <c r="H129" s="142">
        <v>1</v>
      </c>
      <c r="I129" s="143">
        <f t="shared" si="11"/>
        <v>20250</v>
      </c>
      <c r="J129" s="144">
        <f t="shared" si="12"/>
        <v>53250</v>
      </c>
      <c r="K129" s="96"/>
      <c r="L129" s="96"/>
    </row>
    <row r="130" spans="1:12" ht="29.25" customHeight="1">
      <c r="A130" s="137" t="s">
        <v>266</v>
      </c>
      <c r="B130" s="138">
        <v>0</v>
      </c>
      <c r="C130" s="139">
        <v>300</v>
      </c>
      <c r="D130" s="140">
        <f t="shared" si="10"/>
        <v>0</v>
      </c>
      <c r="E130" s="141">
        <v>22.5</v>
      </c>
      <c r="F130" s="141">
        <v>0</v>
      </c>
      <c r="G130" s="142">
        <v>300</v>
      </c>
      <c r="H130" s="142">
        <v>3</v>
      </c>
      <c r="I130" s="143">
        <f t="shared" si="11"/>
        <v>20250</v>
      </c>
      <c r="J130" s="144">
        <f t="shared" si="12"/>
        <v>20250</v>
      </c>
      <c r="K130" s="96"/>
      <c r="L130" s="96"/>
    </row>
    <row r="131" spans="1:12" ht="29.25" customHeight="1">
      <c r="A131" s="137" t="s">
        <v>267</v>
      </c>
      <c r="B131" s="138">
        <v>200</v>
      </c>
      <c r="C131" s="139">
        <v>80</v>
      </c>
      <c r="D131" s="140">
        <f>B131*C131</f>
        <v>16000</v>
      </c>
      <c r="E131" s="141">
        <v>20</v>
      </c>
      <c r="F131" s="141">
        <v>90</v>
      </c>
      <c r="G131" s="142">
        <v>80</v>
      </c>
      <c r="H131" s="142">
        <v>2</v>
      </c>
      <c r="I131" s="143">
        <f>(E131+F131)*G131*H131</f>
        <v>17600</v>
      </c>
      <c r="J131" s="144">
        <f>D131+I131</f>
        <v>33600</v>
      </c>
      <c r="K131" s="96"/>
      <c r="L131" s="96"/>
    </row>
    <row r="132" spans="1:12" ht="24">
      <c r="A132" s="137" t="s">
        <v>380</v>
      </c>
      <c r="B132" s="138">
        <v>0</v>
      </c>
      <c r="C132" s="139">
        <v>180</v>
      </c>
      <c r="D132" s="140">
        <f>B132*C132</f>
        <v>0</v>
      </c>
      <c r="E132" s="141">
        <v>45</v>
      </c>
      <c r="F132" s="141">
        <v>0</v>
      </c>
      <c r="G132" s="142">
        <v>180</v>
      </c>
      <c r="H132" s="142">
        <v>1</v>
      </c>
      <c r="I132" s="143">
        <f>(E132+F132)*G132*H132</f>
        <v>8100</v>
      </c>
      <c r="J132" s="144">
        <f>D132+I132</f>
        <v>8100</v>
      </c>
      <c r="K132" s="96"/>
      <c r="L132" s="96"/>
    </row>
    <row r="133" spans="1:12" ht="14.25">
      <c r="A133" s="145" t="s">
        <v>73</v>
      </c>
      <c r="B133" s="138">
        <v>200</v>
      </c>
      <c r="C133" s="139">
        <v>70</v>
      </c>
      <c r="D133" s="140">
        <f>B133*C133</f>
        <v>14000</v>
      </c>
      <c r="E133" s="141">
        <v>20</v>
      </c>
      <c r="F133" s="141">
        <v>90</v>
      </c>
      <c r="G133" s="142">
        <v>70</v>
      </c>
      <c r="H133" s="142">
        <v>1</v>
      </c>
      <c r="I133" s="143">
        <f>(E133+F133)*G133*H133</f>
        <v>7700</v>
      </c>
      <c r="J133" s="144">
        <f>D133+I133</f>
        <v>21700</v>
      </c>
      <c r="K133" s="96"/>
      <c r="L133" s="96"/>
    </row>
    <row r="134" spans="1:12" ht="14.25">
      <c r="A134" s="145" t="s">
        <v>381</v>
      </c>
      <c r="B134" s="138">
        <v>0</v>
      </c>
      <c r="C134" s="139">
        <v>40</v>
      </c>
      <c r="D134" s="140">
        <f>B134*C134</f>
        <v>0</v>
      </c>
      <c r="E134" s="141">
        <v>45</v>
      </c>
      <c r="F134" s="141">
        <v>0</v>
      </c>
      <c r="G134" s="142">
        <v>40</v>
      </c>
      <c r="H134" s="142">
        <v>1</v>
      </c>
      <c r="I134" s="143">
        <f>(E134+F134)*G134*H134</f>
        <v>1800</v>
      </c>
      <c r="J134" s="144">
        <f>D134+I134</f>
        <v>1800</v>
      </c>
      <c r="K134" s="96"/>
      <c r="L134" s="96"/>
    </row>
    <row r="135" spans="1:12" ht="14.25">
      <c r="A135" s="145"/>
      <c r="B135" s="138"/>
      <c r="C135" s="139"/>
      <c r="D135" s="140"/>
      <c r="E135" s="141"/>
      <c r="F135" s="141"/>
      <c r="G135" s="142"/>
      <c r="H135" s="142"/>
      <c r="I135" s="143"/>
      <c r="J135" s="144"/>
      <c r="K135" s="96"/>
      <c r="L135" s="96"/>
    </row>
    <row r="136" spans="1:12" ht="14.25">
      <c r="A136" s="145"/>
      <c r="B136" s="138"/>
      <c r="C136" s="139"/>
      <c r="D136" s="140"/>
      <c r="E136" s="141"/>
      <c r="F136" s="141"/>
      <c r="G136" s="142"/>
      <c r="H136" s="142"/>
      <c r="I136" s="143"/>
      <c r="J136" s="144"/>
      <c r="K136" s="96"/>
      <c r="L136" s="96"/>
    </row>
    <row r="137" spans="1:12" ht="15.75">
      <c r="A137" s="146" t="s">
        <v>190</v>
      </c>
      <c r="B137" s="147"/>
      <c r="C137" s="146"/>
      <c r="D137" s="148">
        <f>SUM(D82:D136)</f>
        <v>180600</v>
      </c>
      <c r="E137" s="147"/>
      <c r="F137" s="149"/>
      <c r="G137" s="147"/>
      <c r="H137" s="147"/>
      <c r="I137" s="148">
        <f>SUM(I82:I136)</f>
        <v>303545</v>
      </c>
      <c r="J137" s="148">
        <f>SUM(J82:J136)</f>
        <v>484145</v>
      </c>
      <c r="K137" s="88"/>
      <c r="L137" s="88"/>
    </row>
    <row r="138" spans="1:12" ht="12.75">
      <c r="A138" s="515"/>
      <c r="B138" s="389"/>
      <c r="C138" s="389"/>
      <c r="D138" s="389"/>
      <c r="E138" s="389"/>
      <c r="F138" s="389"/>
      <c r="G138" s="389"/>
      <c r="H138" s="389"/>
      <c r="I138" s="389"/>
      <c r="J138" s="150"/>
      <c r="K138" s="150"/>
      <c r="L138" s="151"/>
    </row>
    <row r="139" spans="1:12" ht="18">
      <c r="A139" s="429" t="s">
        <v>92</v>
      </c>
      <c r="B139" s="516"/>
      <c r="C139" s="516"/>
      <c r="D139" s="516"/>
      <c r="E139" s="516"/>
      <c r="F139" s="516"/>
      <c r="G139" s="516"/>
      <c r="H139" s="516"/>
      <c r="I139" s="516"/>
      <c r="J139" s="516"/>
      <c r="K139" s="516"/>
      <c r="L139" s="516"/>
    </row>
    <row r="140" ht="13.5" thickBot="1"/>
    <row r="141" spans="1:5" ht="15.75" thickBot="1">
      <c r="A141" s="152" t="s">
        <v>93</v>
      </c>
      <c r="B141" s="153"/>
      <c r="C141" s="153"/>
      <c r="D141" s="153"/>
      <c r="E141" s="154"/>
    </row>
    <row r="142" spans="1:5" ht="15">
      <c r="A142" s="460" t="s">
        <v>189</v>
      </c>
      <c r="B142" s="461"/>
      <c r="C142" s="461"/>
      <c r="D142" s="461"/>
      <c r="E142" s="462"/>
    </row>
    <row r="143" spans="1:6" ht="15">
      <c r="A143" s="473" t="s">
        <v>94</v>
      </c>
      <c r="B143" s="413"/>
      <c r="C143" s="132" t="s">
        <v>95</v>
      </c>
      <c r="D143" s="132" t="s">
        <v>96</v>
      </c>
      <c r="E143" s="155" t="s">
        <v>97</v>
      </c>
      <c r="F143" s="156"/>
    </row>
    <row r="144" spans="1:6" ht="25.5" customHeight="1">
      <c r="A144" s="414" t="s">
        <v>299</v>
      </c>
      <c r="B144" s="463"/>
      <c r="C144" s="157">
        <v>3</v>
      </c>
      <c r="D144" s="158">
        <v>5000</v>
      </c>
      <c r="E144" s="159">
        <f>C144*D144</f>
        <v>15000</v>
      </c>
      <c r="F144" s="156"/>
    </row>
    <row r="145" spans="1:6" ht="25.5" customHeight="1">
      <c r="A145" s="414" t="s">
        <v>269</v>
      </c>
      <c r="B145" s="463"/>
      <c r="C145" s="157">
        <v>1</v>
      </c>
      <c r="D145" s="158">
        <v>20000</v>
      </c>
      <c r="E145" s="159">
        <f>C145*D145</f>
        <v>20000</v>
      </c>
      <c r="F145" s="156"/>
    </row>
    <row r="146" spans="1:6" ht="25.5" customHeight="1">
      <c r="A146" s="414" t="s">
        <v>98</v>
      </c>
      <c r="B146" s="463"/>
      <c r="C146" s="157">
        <v>1</v>
      </c>
      <c r="D146" s="158">
        <v>3000</v>
      </c>
      <c r="E146" s="159">
        <f>C146*D146</f>
        <v>3000</v>
      </c>
      <c r="F146" s="156"/>
    </row>
    <row r="147" spans="1:6" ht="25.5" customHeight="1">
      <c r="A147" s="414" t="s">
        <v>99</v>
      </c>
      <c r="B147" s="415"/>
      <c r="C147" s="157">
        <v>1</v>
      </c>
      <c r="D147" s="158">
        <v>6200</v>
      </c>
      <c r="E147" s="159">
        <f>C147*D147</f>
        <v>6200</v>
      </c>
      <c r="F147" s="156"/>
    </row>
    <row r="148" spans="1:6" ht="25.5" customHeight="1">
      <c r="A148" s="379" t="s">
        <v>100</v>
      </c>
      <c r="B148" s="380"/>
      <c r="C148" s="157">
        <v>1</v>
      </c>
      <c r="D148" s="158">
        <v>4000</v>
      </c>
      <c r="E148" s="159">
        <f>C148*D148</f>
        <v>4000</v>
      </c>
      <c r="F148" s="156"/>
    </row>
    <row r="149" spans="1:6" ht="15" thickBot="1">
      <c r="A149" s="379"/>
      <c r="B149" s="380"/>
      <c r="C149" s="157"/>
      <c r="D149" s="158"/>
      <c r="E149" s="159"/>
      <c r="F149" s="156"/>
    </row>
    <row r="150" spans="1:6" ht="15.75" thickBot="1">
      <c r="A150" s="161" t="s">
        <v>101</v>
      </c>
      <c r="B150" s="162"/>
      <c r="C150" s="162"/>
      <c r="D150" s="163"/>
      <c r="E150" s="164">
        <f>SUM(E144:E149)</f>
        <v>48200</v>
      </c>
      <c r="F150" s="156"/>
    </row>
    <row r="152" ht="13.5" thickBot="1"/>
    <row r="153" spans="1:5" ht="15.75" thickBot="1">
      <c r="A153" s="165" t="s">
        <v>226</v>
      </c>
      <c r="B153" s="166"/>
      <c r="C153" s="166"/>
      <c r="D153" s="166"/>
      <c r="E153" s="167"/>
    </row>
    <row r="154" spans="1:5" ht="12.75">
      <c r="A154" s="458" t="s">
        <v>102</v>
      </c>
      <c r="B154" s="464" t="s">
        <v>103</v>
      </c>
      <c r="C154" s="466" t="s">
        <v>104</v>
      </c>
      <c r="D154" s="466" t="s">
        <v>105</v>
      </c>
      <c r="E154" s="331" t="s">
        <v>97</v>
      </c>
    </row>
    <row r="155" spans="1:5" ht="12.75">
      <c r="A155" s="459"/>
      <c r="B155" s="465"/>
      <c r="C155" s="467"/>
      <c r="D155" s="467"/>
      <c r="E155" s="332"/>
    </row>
    <row r="156" spans="1:5" ht="24" customHeight="1">
      <c r="A156" s="168" t="s">
        <v>106</v>
      </c>
      <c r="B156" s="169">
        <v>1</v>
      </c>
      <c r="C156" s="157">
        <v>36</v>
      </c>
      <c r="D156" s="158">
        <v>420</v>
      </c>
      <c r="E156" s="159">
        <f>C156*D156*B156</f>
        <v>15120</v>
      </c>
    </row>
    <row r="157" spans="1:5" ht="26.25" customHeight="1">
      <c r="A157" s="168" t="s">
        <v>270</v>
      </c>
      <c r="B157" s="169">
        <v>1</v>
      </c>
      <c r="C157" s="157">
        <v>36</v>
      </c>
      <c r="D157" s="158">
        <v>60</v>
      </c>
      <c r="E157" s="159">
        <f aca="true" t="shared" si="13" ref="E157:E172">C157*D157*B157</f>
        <v>2160</v>
      </c>
    </row>
    <row r="158" spans="1:5" ht="27.75" customHeight="1">
      <c r="A158" s="168" t="s">
        <v>107</v>
      </c>
      <c r="B158" s="169">
        <v>1</v>
      </c>
      <c r="C158" s="157">
        <v>36</v>
      </c>
      <c r="D158" s="158">
        <v>120</v>
      </c>
      <c r="E158" s="159">
        <f t="shared" si="13"/>
        <v>4320</v>
      </c>
    </row>
    <row r="159" spans="1:5" ht="27" customHeight="1">
      <c r="A159" s="168" t="s">
        <v>108</v>
      </c>
      <c r="B159" s="169">
        <v>1</v>
      </c>
      <c r="C159" s="157">
        <v>36</v>
      </c>
      <c r="D159" s="158">
        <v>120</v>
      </c>
      <c r="E159" s="159">
        <f t="shared" si="13"/>
        <v>4320</v>
      </c>
    </row>
    <row r="160" spans="1:5" ht="27.75" customHeight="1">
      <c r="A160" s="168" t="s">
        <v>109</v>
      </c>
      <c r="B160" s="169">
        <v>1</v>
      </c>
      <c r="C160" s="157">
        <v>36</v>
      </c>
      <c r="D160" s="158">
        <v>120</v>
      </c>
      <c r="E160" s="159">
        <f t="shared" si="13"/>
        <v>4320</v>
      </c>
    </row>
    <row r="161" spans="1:5" ht="27.75" customHeight="1">
      <c r="A161" s="168" t="s">
        <v>271</v>
      </c>
      <c r="B161" s="169">
        <v>1</v>
      </c>
      <c r="C161" s="157">
        <v>36</v>
      </c>
      <c r="D161" s="158">
        <v>40</v>
      </c>
      <c r="E161" s="159">
        <f t="shared" si="13"/>
        <v>1440</v>
      </c>
    </row>
    <row r="162" spans="1:5" ht="42.75" customHeight="1">
      <c r="A162" s="168" t="s">
        <v>341</v>
      </c>
      <c r="B162" s="169">
        <v>1</v>
      </c>
      <c r="C162" s="157">
        <v>36</v>
      </c>
      <c r="D162" s="158">
        <v>30</v>
      </c>
      <c r="E162" s="159">
        <f t="shared" si="13"/>
        <v>1080</v>
      </c>
    </row>
    <row r="163" spans="1:5" ht="24.75" customHeight="1">
      <c r="A163" s="168" t="s">
        <v>67</v>
      </c>
      <c r="B163" s="169">
        <v>1</v>
      </c>
      <c r="C163" s="157">
        <v>36</v>
      </c>
      <c r="D163" s="158">
        <v>14</v>
      </c>
      <c r="E163" s="159">
        <f t="shared" si="13"/>
        <v>504</v>
      </c>
    </row>
    <row r="164" spans="1:5" ht="30.75" customHeight="1">
      <c r="A164" s="168" t="s">
        <v>343</v>
      </c>
      <c r="B164" s="169">
        <v>1</v>
      </c>
      <c r="C164" s="157">
        <v>36</v>
      </c>
      <c r="D164" s="158">
        <v>60</v>
      </c>
      <c r="E164" s="159">
        <f t="shared" si="13"/>
        <v>2160</v>
      </c>
    </row>
    <row r="165" spans="1:5" ht="35.25" customHeight="1">
      <c r="A165" s="168" t="s">
        <v>340</v>
      </c>
      <c r="B165" s="169">
        <v>1</v>
      </c>
      <c r="C165" s="157">
        <v>36</v>
      </c>
      <c r="D165" s="158">
        <v>30</v>
      </c>
      <c r="E165" s="159">
        <f t="shared" si="13"/>
        <v>1080</v>
      </c>
    </row>
    <row r="166" spans="1:5" ht="35.25" customHeight="1">
      <c r="A166" s="168" t="s">
        <v>342</v>
      </c>
      <c r="B166" s="169">
        <v>1</v>
      </c>
      <c r="C166" s="157">
        <v>36</v>
      </c>
      <c r="D166" s="158">
        <v>10</v>
      </c>
      <c r="E166" s="159">
        <f t="shared" si="13"/>
        <v>360</v>
      </c>
    </row>
    <row r="167" spans="1:5" ht="36" customHeight="1">
      <c r="A167" s="168" t="s">
        <v>288</v>
      </c>
      <c r="B167" s="169">
        <v>1</v>
      </c>
      <c r="C167" s="157">
        <v>36</v>
      </c>
      <c r="D167" s="158">
        <v>35</v>
      </c>
      <c r="E167" s="159">
        <f t="shared" si="13"/>
        <v>1260</v>
      </c>
    </row>
    <row r="168" spans="1:5" ht="26.25" customHeight="1">
      <c r="A168" s="168" t="s">
        <v>56</v>
      </c>
      <c r="B168" s="169">
        <v>1</v>
      </c>
      <c r="C168" s="157">
        <v>36</v>
      </c>
      <c r="D168" s="158">
        <v>110</v>
      </c>
      <c r="E168" s="159">
        <f t="shared" si="13"/>
        <v>3960</v>
      </c>
    </row>
    <row r="169" spans="1:5" ht="33" customHeight="1">
      <c r="A169" s="168" t="s">
        <v>54</v>
      </c>
      <c r="B169" s="169">
        <v>1</v>
      </c>
      <c r="C169" s="157">
        <v>36</v>
      </c>
      <c r="D169" s="158">
        <v>70</v>
      </c>
      <c r="E169" s="159">
        <f t="shared" si="13"/>
        <v>2520</v>
      </c>
    </row>
    <row r="170" spans="1:5" ht="35.25" customHeight="1">
      <c r="A170" s="170" t="s">
        <v>272</v>
      </c>
      <c r="B170" s="302">
        <v>22</v>
      </c>
      <c r="C170" s="157">
        <v>36</v>
      </c>
      <c r="D170" s="158">
        <v>40</v>
      </c>
      <c r="E170" s="159">
        <f t="shared" si="13"/>
        <v>31680</v>
      </c>
    </row>
    <row r="171" spans="1:5" ht="39" customHeight="1">
      <c r="A171" s="170" t="s">
        <v>398</v>
      </c>
      <c r="B171" s="302">
        <v>15</v>
      </c>
      <c r="C171" s="157">
        <v>36</v>
      </c>
      <c r="D171" s="158">
        <v>62.22222</v>
      </c>
      <c r="E171" s="159">
        <f t="shared" si="13"/>
        <v>33599.9988</v>
      </c>
    </row>
    <row r="172" spans="1:5" ht="21.75" customHeight="1">
      <c r="A172" s="168" t="s">
        <v>391</v>
      </c>
      <c r="B172" s="169">
        <v>1</v>
      </c>
      <c r="C172" s="157">
        <v>36</v>
      </c>
      <c r="D172" s="158">
        <v>75</v>
      </c>
      <c r="E172" s="159">
        <f t="shared" si="13"/>
        <v>2700</v>
      </c>
    </row>
    <row r="173" spans="1:5" ht="15.75" customHeight="1" thickBot="1">
      <c r="A173" s="171"/>
      <c r="B173" s="172"/>
      <c r="C173" s="173"/>
      <c r="D173" s="174"/>
      <c r="E173" s="175"/>
    </row>
    <row r="174" spans="1:5" ht="15.75" thickBot="1">
      <c r="A174" s="456" t="s">
        <v>110</v>
      </c>
      <c r="B174" s="457"/>
      <c r="C174" s="176"/>
      <c r="D174" s="176"/>
      <c r="E174" s="164">
        <f>SUM(E156:E173)</f>
        <v>112583.9988</v>
      </c>
    </row>
    <row r="175" spans="1:5" ht="15">
      <c r="A175" s="177"/>
      <c r="B175" s="178"/>
      <c r="C175" s="179"/>
      <c r="D175" s="179"/>
      <c r="E175" s="180"/>
    </row>
    <row r="176" spans="1:4" ht="15.75" thickBot="1">
      <c r="A176" s="177"/>
      <c r="B176" s="178"/>
      <c r="C176" s="179"/>
      <c r="D176" s="179"/>
    </row>
    <row r="177" spans="1:5" ht="15.75" thickBot="1">
      <c r="A177" s="165" t="s">
        <v>111</v>
      </c>
      <c r="B177" s="166"/>
      <c r="C177" s="166"/>
      <c r="D177" s="166"/>
      <c r="E177" s="167"/>
    </row>
    <row r="178" spans="1:5" ht="30">
      <c r="A178" s="454" t="s">
        <v>112</v>
      </c>
      <c r="B178" s="455"/>
      <c r="C178" s="181" t="s">
        <v>87</v>
      </c>
      <c r="D178" s="181" t="s">
        <v>113</v>
      </c>
      <c r="E178" s="182" t="s">
        <v>97</v>
      </c>
    </row>
    <row r="179" spans="1:5" ht="27.75" customHeight="1">
      <c r="A179" s="313" t="s">
        <v>273</v>
      </c>
      <c r="B179" s="449"/>
      <c r="C179" s="157">
        <v>10</v>
      </c>
      <c r="D179" s="158">
        <v>500</v>
      </c>
      <c r="E179" s="159">
        <f>(D179*C179)</f>
        <v>5000</v>
      </c>
    </row>
    <row r="180" spans="1:5" ht="14.25">
      <c r="A180" s="414"/>
      <c r="B180" s="415"/>
      <c r="C180" s="157"/>
      <c r="D180" s="158"/>
      <c r="E180" s="183"/>
    </row>
    <row r="181" spans="1:5" ht="15.75" thickBot="1">
      <c r="A181" s="184" t="s">
        <v>101</v>
      </c>
      <c r="B181" s="185"/>
      <c r="C181" s="185"/>
      <c r="D181" s="186"/>
      <c r="E181" s="187">
        <f>SUM(E179:E180)</f>
        <v>5000</v>
      </c>
    </row>
    <row r="182" spans="1:5" ht="15">
      <c r="A182" s="188"/>
      <c r="B182" s="188"/>
      <c r="C182" s="188"/>
      <c r="D182" s="189"/>
      <c r="E182" s="190"/>
    </row>
    <row r="183" ht="13.5" thickBot="1"/>
    <row r="184" spans="1:5" ht="15.75" thickBot="1">
      <c r="A184" s="165" t="s">
        <v>114</v>
      </c>
      <c r="B184" s="166"/>
      <c r="C184" s="166"/>
      <c r="D184" s="166"/>
      <c r="E184" s="167"/>
    </row>
    <row r="185" spans="1:5" ht="15">
      <c r="A185" s="454" t="s">
        <v>115</v>
      </c>
      <c r="B185" s="455"/>
      <c r="C185" s="181" t="s">
        <v>95</v>
      </c>
      <c r="D185" s="181" t="s">
        <v>96</v>
      </c>
      <c r="E185" s="182" t="s">
        <v>97</v>
      </c>
    </row>
    <row r="186" spans="1:5" ht="30.75" customHeight="1">
      <c r="A186" s="313" t="s">
        <v>344</v>
      </c>
      <c r="B186" s="328"/>
      <c r="C186" s="191">
        <v>1</v>
      </c>
      <c r="D186" s="192">
        <v>300</v>
      </c>
      <c r="E186" s="193">
        <f aca="true" t="shared" si="14" ref="E186:E192">C186*D186</f>
        <v>300</v>
      </c>
    </row>
    <row r="187" spans="1:5" ht="30.75" customHeight="1">
      <c r="A187" s="313" t="s">
        <v>345</v>
      </c>
      <c r="B187" s="328"/>
      <c r="C187" s="191">
        <v>1</v>
      </c>
      <c r="D187" s="192">
        <v>300</v>
      </c>
      <c r="E187" s="193">
        <f>C187*D187</f>
        <v>300</v>
      </c>
    </row>
    <row r="188" spans="1:5" ht="22.5" customHeight="1">
      <c r="A188" s="313" t="s">
        <v>67</v>
      </c>
      <c r="B188" s="328"/>
      <c r="C188" s="191">
        <v>40</v>
      </c>
      <c r="D188" s="303">
        <v>10</v>
      </c>
      <c r="E188" s="193">
        <f t="shared" si="14"/>
        <v>400</v>
      </c>
    </row>
    <row r="189" spans="1:5" ht="24.75" customHeight="1">
      <c r="A189" s="313" t="s">
        <v>348</v>
      </c>
      <c r="B189" s="328"/>
      <c r="C189" s="191">
        <v>3</v>
      </c>
      <c r="D189" s="304">
        <v>10</v>
      </c>
      <c r="E189" s="193">
        <f t="shared" si="14"/>
        <v>30</v>
      </c>
    </row>
    <row r="190" spans="1:5" ht="24.75" customHeight="1">
      <c r="A190" s="313" t="s">
        <v>346</v>
      </c>
      <c r="B190" s="328"/>
      <c r="C190" s="191">
        <v>30</v>
      </c>
      <c r="D190" s="304">
        <v>10</v>
      </c>
      <c r="E190" s="193">
        <f t="shared" si="14"/>
        <v>300</v>
      </c>
    </row>
    <row r="191" spans="1:5" ht="24.75" customHeight="1">
      <c r="A191" s="313" t="s">
        <v>347</v>
      </c>
      <c r="B191" s="328"/>
      <c r="C191" s="191">
        <v>60</v>
      </c>
      <c r="D191" s="304">
        <v>10</v>
      </c>
      <c r="E191" s="193">
        <f t="shared" si="14"/>
        <v>600</v>
      </c>
    </row>
    <row r="192" spans="1:5" ht="30.75" customHeight="1">
      <c r="A192" s="313" t="s">
        <v>268</v>
      </c>
      <c r="B192" s="328"/>
      <c r="C192" s="191">
        <v>2000</v>
      </c>
      <c r="D192" s="304">
        <v>10</v>
      </c>
      <c r="E192" s="193">
        <f t="shared" si="14"/>
        <v>20000</v>
      </c>
    </row>
    <row r="193" spans="1:5" ht="13.5" customHeight="1">
      <c r="A193" s="313"/>
      <c r="B193" s="328"/>
      <c r="C193" s="191"/>
      <c r="D193" s="304"/>
      <c r="E193" s="193"/>
    </row>
    <row r="194" spans="1:5" ht="15.75" thickBot="1">
      <c r="A194" s="184" t="s">
        <v>101</v>
      </c>
      <c r="B194" s="185"/>
      <c r="C194" s="185"/>
      <c r="D194" s="194"/>
      <c r="E194" s="195">
        <f>SUM(E186:E192)</f>
        <v>21930</v>
      </c>
    </row>
    <row r="196" ht="13.5" thickBot="1"/>
    <row r="197" spans="1:5" ht="15">
      <c r="A197" s="196" t="s">
        <v>116</v>
      </c>
      <c r="B197" s="197"/>
      <c r="C197" s="197"/>
      <c r="D197" s="197"/>
      <c r="E197" s="198"/>
    </row>
    <row r="198" spans="1:5" ht="12.75">
      <c r="A198" s="452" t="s">
        <v>117</v>
      </c>
      <c r="B198" s="441" t="s">
        <v>118</v>
      </c>
      <c r="C198" s="441" t="s">
        <v>87</v>
      </c>
      <c r="D198" s="441" t="s">
        <v>119</v>
      </c>
      <c r="E198" s="443" t="s">
        <v>97</v>
      </c>
    </row>
    <row r="199" spans="1:5" ht="12.75">
      <c r="A199" s="453"/>
      <c r="B199" s="442"/>
      <c r="C199" s="442"/>
      <c r="D199" s="442"/>
      <c r="E199" s="444"/>
    </row>
    <row r="200" spans="1:5" ht="27.75" customHeight="1">
      <c r="A200" s="170" t="s">
        <v>350</v>
      </c>
      <c r="B200" s="157">
        <v>2</v>
      </c>
      <c r="C200" s="157">
        <v>2</v>
      </c>
      <c r="D200" s="107">
        <v>475</v>
      </c>
      <c r="E200" s="199">
        <f aca="true" t="shared" si="15" ref="E200:E216">B200*C200*D200</f>
        <v>1900</v>
      </c>
    </row>
    <row r="201" spans="1:5" ht="45.75" customHeight="1">
      <c r="A201" s="170" t="s">
        <v>349</v>
      </c>
      <c r="B201" s="157">
        <v>2</v>
      </c>
      <c r="C201" s="157">
        <v>2</v>
      </c>
      <c r="D201" s="107">
        <v>475</v>
      </c>
      <c r="E201" s="199">
        <f t="shared" si="15"/>
        <v>1900</v>
      </c>
    </row>
    <row r="202" spans="1:5" ht="19.5" customHeight="1">
      <c r="A202" s="170" t="s">
        <v>351</v>
      </c>
      <c r="B202" s="157">
        <v>2</v>
      </c>
      <c r="C202" s="157">
        <v>2</v>
      </c>
      <c r="D202" s="107">
        <v>475</v>
      </c>
      <c r="E202" s="199">
        <f t="shared" si="15"/>
        <v>1900</v>
      </c>
    </row>
    <row r="203" spans="1:5" ht="19.5" customHeight="1">
      <c r="A203" s="170" t="s">
        <v>352</v>
      </c>
      <c r="B203" s="157">
        <v>2</v>
      </c>
      <c r="C203" s="157">
        <v>2</v>
      </c>
      <c r="D203" s="107">
        <v>475</v>
      </c>
      <c r="E203" s="199">
        <f>B203*C203*D203</f>
        <v>1900</v>
      </c>
    </row>
    <row r="204" spans="1:5" ht="19.5" customHeight="1">
      <c r="A204" s="170" t="s">
        <v>353</v>
      </c>
      <c r="B204" s="157">
        <v>2</v>
      </c>
      <c r="C204" s="157">
        <v>2</v>
      </c>
      <c r="D204" s="107">
        <v>475</v>
      </c>
      <c r="E204" s="199">
        <f t="shared" si="15"/>
        <v>1900</v>
      </c>
    </row>
    <row r="205" spans="1:5" ht="19.5" customHeight="1">
      <c r="A205" s="170" t="s">
        <v>354</v>
      </c>
      <c r="B205" s="157">
        <v>2</v>
      </c>
      <c r="C205" s="157">
        <v>2</v>
      </c>
      <c r="D205" s="107">
        <v>475</v>
      </c>
      <c r="E205" s="199">
        <f>B205*C205*D205</f>
        <v>1900</v>
      </c>
    </row>
    <row r="206" spans="1:5" ht="19.5" customHeight="1">
      <c r="A206" s="170" t="s">
        <v>355</v>
      </c>
      <c r="B206" s="157">
        <v>2</v>
      </c>
      <c r="C206" s="157">
        <v>2</v>
      </c>
      <c r="D206" s="107">
        <v>475</v>
      </c>
      <c r="E206" s="199">
        <f t="shared" si="15"/>
        <v>1900</v>
      </c>
    </row>
    <row r="207" spans="1:5" ht="19.5" customHeight="1">
      <c r="A207" s="170" t="s">
        <v>356</v>
      </c>
      <c r="B207" s="157">
        <v>2</v>
      </c>
      <c r="C207" s="157">
        <v>2</v>
      </c>
      <c r="D207" s="107">
        <v>475</v>
      </c>
      <c r="E207" s="199">
        <f>B207*C207*D207</f>
        <v>1900</v>
      </c>
    </row>
    <row r="208" spans="1:5" ht="19.5" customHeight="1">
      <c r="A208" s="170" t="s">
        <v>267</v>
      </c>
      <c r="B208" s="157">
        <v>2</v>
      </c>
      <c r="C208" s="157">
        <v>2</v>
      </c>
      <c r="D208" s="107">
        <v>475</v>
      </c>
      <c r="E208" s="199">
        <f>B208*C208*D208</f>
        <v>1900</v>
      </c>
    </row>
    <row r="209" spans="1:5" ht="19.5" customHeight="1">
      <c r="A209" s="170" t="s">
        <v>120</v>
      </c>
      <c r="B209" s="157">
        <v>2</v>
      </c>
      <c r="C209" s="157">
        <v>1</v>
      </c>
      <c r="D209" s="107">
        <v>475</v>
      </c>
      <c r="E209" s="199">
        <f t="shared" si="15"/>
        <v>950</v>
      </c>
    </row>
    <row r="210" spans="1:5" ht="19.5" customHeight="1">
      <c r="A210" s="170" t="s">
        <v>274</v>
      </c>
      <c r="B210" s="157">
        <v>2</v>
      </c>
      <c r="C210" s="157">
        <v>1</v>
      </c>
      <c r="D210" s="107">
        <v>475</v>
      </c>
      <c r="E210" s="199">
        <f>B210*C210*D210</f>
        <v>950</v>
      </c>
    </row>
    <row r="211" spans="1:5" ht="32.25" customHeight="1">
      <c r="A211" s="170" t="s">
        <v>357</v>
      </c>
      <c r="B211" s="157">
        <v>2</v>
      </c>
      <c r="C211" s="157">
        <v>2</v>
      </c>
      <c r="D211" s="107">
        <v>475</v>
      </c>
      <c r="E211" s="199">
        <f t="shared" si="15"/>
        <v>1900</v>
      </c>
    </row>
    <row r="212" spans="1:5" ht="32.25" customHeight="1">
      <c r="A212" s="170" t="s">
        <v>361</v>
      </c>
      <c r="B212" s="157">
        <v>2</v>
      </c>
      <c r="C212" s="157">
        <v>2</v>
      </c>
      <c r="D212" s="107">
        <v>475</v>
      </c>
      <c r="E212" s="199">
        <f>B212*C212*D212</f>
        <v>1900</v>
      </c>
    </row>
    <row r="213" spans="1:5" ht="24.75" customHeight="1">
      <c r="A213" s="170" t="s">
        <v>260</v>
      </c>
      <c r="B213" s="157">
        <v>2</v>
      </c>
      <c r="C213" s="157">
        <v>1</v>
      </c>
      <c r="D213" s="107">
        <v>475</v>
      </c>
      <c r="E213" s="199">
        <f t="shared" si="15"/>
        <v>950</v>
      </c>
    </row>
    <row r="214" spans="1:5" ht="19.5" customHeight="1">
      <c r="A214" s="170" t="s">
        <v>261</v>
      </c>
      <c r="B214" s="157">
        <v>2</v>
      </c>
      <c r="C214" s="157">
        <v>1</v>
      </c>
      <c r="D214" s="107">
        <v>475</v>
      </c>
      <c r="E214" s="199">
        <f>B214*C214*D214</f>
        <v>950</v>
      </c>
    </row>
    <row r="215" spans="1:5" ht="50.25" customHeight="1">
      <c r="A215" s="100" t="s">
        <v>56</v>
      </c>
      <c r="B215" s="157">
        <v>8</v>
      </c>
      <c r="C215" s="157">
        <v>3</v>
      </c>
      <c r="D215" s="107">
        <v>475</v>
      </c>
      <c r="E215" s="199">
        <f t="shared" si="15"/>
        <v>11400</v>
      </c>
    </row>
    <row r="216" spans="1:5" ht="23.25" customHeight="1">
      <c r="A216" s="100" t="s">
        <v>275</v>
      </c>
      <c r="B216" s="157">
        <v>2</v>
      </c>
      <c r="C216" s="157">
        <v>2</v>
      </c>
      <c r="D216" s="107">
        <v>475</v>
      </c>
      <c r="E216" s="199">
        <f t="shared" si="15"/>
        <v>1900</v>
      </c>
    </row>
    <row r="217" spans="1:5" ht="25.5" customHeight="1">
      <c r="A217" s="100" t="s">
        <v>121</v>
      </c>
      <c r="B217" s="157">
        <v>2</v>
      </c>
      <c r="C217" s="157">
        <v>2</v>
      </c>
      <c r="D217" s="107">
        <v>475</v>
      </c>
      <c r="E217" s="199">
        <f aca="true" t="shared" si="16" ref="E217:E223">B217*C217*D217</f>
        <v>1900</v>
      </c>
    </row>
    <row r="218" spans="1:5" ht="29.25" customHeight="1">
      <c r="A218" s="100" t="s">
        <v>276</v>
      </c>
      <c r="B218" s="157">
        <v>2</v>
      </c>
      <c r="C218" s="157">
        <v>2</v>
      </c>
      <c r="D218" s="107">
        <v>475</v>
      </c>
      <c r="E218" s="199">
        <f t="shared" si="16"/>
        <v>1900</v>
      </c>
    </row>
    <row r="219" spans="1:5" ht="47.25" customHeight="1">
      <c r="A219" s="100" t="s">
        <v>358</v>
      </c>
      <c r="B219" s="157">
        <v>2</v>
      </c>
      <c r="C219" s="157">
        <v>2</v>
      </c>
      <c r="D219" s="107">
        <v>475</v>
      </c>
      <c r="E219" s="199">
        <f t="shared" si="16"/>
        <v>1900</v>
      </c>
    </row>
    <row r="220" spans="1:5" ht="47.25" customHeight="1">
      <c r="A220" s="100" t="s">
        <v>368</v>
      </c>
      <c r="B220" s="157">
        <v>2</v>
      </c>
      <c r="C220" s="157">
        <v>1</v>
      </c>
      <c r="D220" s="107">
        <v>475</v>
      </c>
      <c r="E220" s="199">
        <f t="shared" si="16"/>
        <v>950</v>
      </c>
    </row>
    <row r="221" spans="1:5" ht="47.25" customHeight="1">
      <c r="A221" s="100" t="s">
        <v>392</v>
      </c>
      <c r="B221" s="157">
        <v>2</v>
      </c>
      <c r="C221" s="157">
        <v>1</v>
      </c>
      <c r="D221" s="107">
        <v>475</v>
      </c>
      <c r="E221" s="199">
        <f t="shared" si="16"/>
        <v>950</v>
      </c>
    </row>
    <row r="222" spans="1:5" ht="47.25" customHeight="1">
      <c r="A222" s="100" t="s">
        <v>397</v>
      </c>
      <c r="B222" s="157">
        <v>2</v>
      </c>
      <c r="C222" s="157">
        <v>1</v>
      </c>
      <c r="D222" s="107">
        <v>475</v>
      </c>
      <c r="E222" s="199">
        <f t="shared" si="16"/>
        <v>950</v>
      </c>
    </row>
    <row r="223" spans="1:5" ht="47.25" customHeight="1">
      <c r="A223" s="100" t="s">
        <v>73</v>
      </c>
      <c r="B223" s="157">
        <v>2</v>
      </c>
      <c r="C223" s="157">
        <v>3</v>
      </c>
      <c r="D223" s="107">
        <v>475</v>
      </c>
      <c r="E223" s="199">
        <f t="shared" si="16"/>
        <v>2850</v>
      </c>
    </row>
    <row r="224" spans="1:5" ht="14.25">
      <c r="A224" s="160"/>
      <c r="B224" s="157"/>
      <c r="C224" s="157"/>
      <c r="D224" s="107"/>
      <c r="E224" s="199"/>
    </row>
    <row r="225" spans="1:5" ht="15.75" thickBot="1">
      <c r="A225" s="184" t="s">
        <v>101</v>
      </c>
      <c r="B225" s="200"/>
      <c r="C225" s="201"/>
      <c r="D225" s="202"/>
      <c r="E225" s="195">
        <f>SUM(E200:E224)</f>
        <v>49400</v>
      </c>
    </row>
    <row r="227" ht="13.5" thickBot="1"/>
    <row r="228" spans="1:6" ht="15.75" thickBot="1">
      <c r="A228" s="152" t="s">
        <v>228</v>
      </c>
      <c r="B228" s="153"/>
      <c r="C228" s="153"/>
      <c r="D228" s="153"/>
      <c r="E228" s="154"/>
      <c r="F228" s="156"/>
    </row>
    <row r="229" spans="1:6" ht="15.75" thickBot="1">
      <c r="A229" s="445" t="s">
        <v>122</v>
      </c>
      <c r="B229" s="446"/>
      <c r="C229" s="203"/>
      <c r="D229" s="203"/>
      <c r="E229" s="204"/>
      <c r="F229" s="156"/>
    </row>
    <row r="230" spans="1:6" ht="30">
      <c r="A230" s="432" t="s">
        <v>123</v>
      </c>
      <c r="B230" s="433"/>
      <c r="C230" s="90" t="s">
        <v>124</v>
      </c>
      <c r="D230" s="90" t="s">
        <v>87</v>
      </c>
      <c r="E230" s="205" t="s">
        <v>125</v>
      </c>
      <c r="F230" s="156"/>
    </row>
    <row r="231" spans="1:6" ht="28.5" customHeight="1">
      <c r="A231" s="313" t="s">
        <v>56</v>
      </c>
      <c r="B231" s="434"/>
      <c r="C231" s="158">
        <v>350</v>
      </c>
      <c r="D231" s="158">
        <v>6</v>
      </c>
      <c r="E231" s="206">
        <f aca="true" t="shared" si="17" ref="E231:E241">(D231*C231)</f>
        <v>2100</v>
      </c>
      <c r="F231" s="156"/>
    </row>
    <row r="232" spans="1:6" ht="29.25" customHeight="1">
      <c r="A232" s="313" t="s">
        <v>277</v>
      </c>
      <c r="B232" s="434"/>
      <c r="C232" s="158">
        <v>18000</v>
      </c>
      <c r="D232" s="158">
        <v>1</v>
      </c>
      <c r="E232" s="206">
        <f t="shared" si="17"/>
        <v>18000</v>
      </c>
      <c r="F232" s="156"/>
    </row>
    <row r="233" spans="1:6" ht="30.75" customHeight="1">
      <c r="A233" s="313" t="s">
        <v>278</v>
      </c>
      <c r="B233" s="434"/>
      <c r="C233" s="158">
        <v>400</v>
      </c>
      <c r="D233" s="158">
        <v>14</v>
      </c>
      <c r="E233" s="206">
        <f t="shared" si="17"/>
        <v>5600</v>
      </c>
      <c r="F233" s="156"/>
    </row>
    <row r="234" spans="1:6" ht="24.75" customHeight="1">
      <c r="A234" s="313" t="s">
        <v>279</v>
      </c>
      <c r="B234" s="434"/>
      <c r="C234" s="308">
        <v>400</v>
      </c>
      <c r="D234" s="158">
        <v>14</v>
      </c>
      <c r="E234" s="206">
        <f t="shared" si="17"/>
        <v>5600</v>
      </c>
      <c r="F234" s="156"/>
    </row>
    <row r="235" spans="1:6" ht="26.25" customHeight="1">
      <c r="A235" s="313" t="s">
        <v>280</v>
      </c>
      <c r="B235" s="434"/>
      <c r="C235" s="308">
        <v>400</v>
      </c>
      <c r="D235" s="158">
        <v>14</v>
      </c>
      <c r="E235" s="206">
        <f t="shared" si="17"/>
        <v>5600</v>
      </c>
      <c r="F235" s="156"/>
    </row>
    <row r="236" spans="1:6" ht="26.25" customHeight="1">
      <c r="A236" s="313" t="s">
        <v>359</v>
      </c>
      <c r="B236" s="434"/>
      <c r="C236" s="308">
        <v>400</v>
      </c>
      <c r="D236" s="158">
        <v>6</v>
      </c>
      <c r="E236" s="206">
        <f t="shared" si="17"/>
        <v>2400</v>
      </c>
      <c r="F236" s="156"/>
    </row>
    <row r="237" spans="1:6" ht="26.25" customHeight="1">
      <c r="A237" s="313" t="s">
        <v>360</v>
      </c>
      <c r="B237" s="434"/>
      <c r="C237" s="308">
        <v>400</v>
      </c>
      <c r="D237" s="158">
        <v>6</v>
      </c>
      <c r="E237" s="206">
        <f>(D237*C237)</f>
        <v>2400</v>
      </c>
      <c r="F237" s="156"/>
    </row>
    <row r="238" spans="1:6" ht="27.75" customHeight="1">
      <c r="A238" s="313" t="s">
        <v>300</v>
      </c>
      <c r="B238" s="449"/>
      <c r="C238" s="308">
        <v>10000</v>
      </c>
      <c r="D238" s="158">
        <v>1</v>
      </c>
      <c r="E238" s="206">
        <f t="shared" si="17"/>
        <v>10000</v>
      </c>
      <c r="F238" s="156"/>
    </row>
    <row r="239" spans="1:6" ht="23.25" customHeight="1">
      <c r="A239" s="313" t="s">
        <v>281</v>
      </c>
      <c r="B239" s="449"/>
      <c r="C239" s="308">
        <v>360</v>
      </c>
      <c r="D239" s="158">
        <v>10</v>
      </c>
      <c r="E239" s="206">
        <f t="shared" si="17"/>
        <v>3600</v>
      </c>
      <c r="F239" s="156"/>
    </row>
    <row r="240" spans="1:6" ht="28.5" customHeight="1">
      <c r="A240" s="313" t="s">
        <v>126</v>
      </c>
      <c r="B240" s="449"/>
      <c r="C240" s="308">
        <v>500</v>
      </c>
      <c r="D240" s="158">
        <v>12</v>
      </c>
      <c r="E240" s="206">
        <f t="shared" si="17"/>
        <v>6000</v>
      </c>
      <c r="F240" s="156"/>
    </row>
    <row r="241" spans="1:6" ht="36.75" customHeight="1">
      <c r="A241" s="313" t="s">
        <v>282</v>
      </c>
      <c r="B241" s="434"/>
      <c r="C241" s="308">
        <v>1400</v>
      </c>
      <c r="D241" s="158">
        <v>20</v>
      </c>
      <c r="E241" s="206">
        <f t="shared" si="17"/>
        <v>28000</v>
      </c>
      <c r="F241" s="156"/>
    </row>
    <row r="242" spans="1:6" ht="48.75" customHeight="1">
      <c r="A242" s="313" t="s">
        <v>315</v>
      </c>
      <c r="B242" s="449"/>
      <c r="C242" s="307">
        <v>255</v>
      </c>
      <c r="D242" s="307">
        <v>230</v>
      </c>
      <c r="E242" s="206">
        <f>(D242*C242)</f>
        <v>58650</v>
      </c>
      <c r="F242" s="156"/>
    </row>
    <row r="243" spans="1:6" ht="27.75" customHeight="1">
      <c r="A243" s="507" t="s">
        <v>298</v>
      </c>
      <c r="B243" s="508"/>
      <c r="C243" s="309">
        <v>285</v>
      </c>
      <c r="D243" s="309">
        <v>220</v>
      </c>
      <c r="E243" s="206">
        <f>(D243*C243)</f>
        <v>62700</v>
      </c>
      <c r="F243" s="156"/>
    </row>
    <row r="244" spans="1:6" ht="14.25">
      <c r="A244" s="450"/>
      <c r="B244" s="451"/>
      <c r="C244" s="207"/>
      <c r="D244" s="208"/>
      <c r="E244" s="206"/>
      <c r="F244" s="156"/>
    </row>
    <row r="245" spans="1:6" ht="15.75" thickBot="1">
      <c r="A245" s="435" t="s">
        <v>127</v>
      </c>
      <c r="B245" s="436"/>
      <c r="C245" s="436"/>
      <c r="D245" s="437"/>
      <c r="E245" s="209">
        <f>SUM(E231:E244)</f>
        <v>210650</v>
      </c>
      <c r="F245" s="156"/>
    </row>
    <row r="247" ht="13.5" thickBot="1"/>
    <row r="248" spans="1:4" ht="15.75">
      <c r="A248" s="438" t="s">
        <v>128</v>
      </c>
      <c r="B248" s="439"/>
      <c r="C248" s="439"/>
      <c r="D248" s="440"/>
    </row>
    <row r="249" spans="1:5" ht="14.25">
      <c r="A249" s="341" t="s">
        <v>93</v>
      </c>
      <c r="B249" s="342"/>
      <c r="C249" s="343"/>
      <c r="D249" s="210">
        <f>E150</f>
        <v>48200</v>
      </c>
      <c r="E249" s="156"/>
    </row>
    <row r="250" spans="1:5" ht="14.25">
      <c r="A250" s="341" t="s">
        <v>129</v>
      </c>
      <c r="B250" s="342"/>
      <c r="C250" s="343"/>
      <c r="D250" s="210">
        <f>E174</f>
        <v>112583.9988</v>
      </c>
      <c r="E250" s="156"/>
    </row>
    <row r="251" spans="1:5" ht="14.25">
      <c r="A251" s="341" t="s">
        <v>111</v>
      </c>
      <c r="B251" s="342"/>
      <c r="C251" s="343"/>
      <c r="D251" s="210">
        <f>E181</f>
        <v>5000</v>
      </c>
      <c r="E251" s="156"/>
    </row>
    <row r="252" spans="1:5" ht="14.25">
      <c r="A252" s="341" t="s">
        <v>130</v>
      </c>
      <c r="B252" s="342"/>
      <c r="C252" s="343"/>
      <c r="D252" s="210">
        <f>E194</f>
        <v>21930</v>
      </c>
      <c r="E252" s="156"/>
    </row>
    <row r="253" spans="1:5" ht="14.25">
      <c r="A253" s="341" t="s">
        <v>131</v>
      </c>
      <c r="B253" s="342"/>
      <c r="C253" s="343"/>
      <c r="D253" s="210">
        <f>E225</f>
        <v>49400</v>
      </c>
      <c r="E253" s="156"/>
    </row>
    <row r="254" spans="1:5" ht="14.25">
      <c r="A254" s="341" t="s">
        <v>132</v>
      </c>
      <c r="B254" s="342"/>
      <c r="C254" s="343"/>
      <c r="D254" s="210">
        <f>E245</f>
        <v>210650</v>
      </c>
      <c r="E254" s="156"/>
    </row>
    <row r="255" spans="1:4" ht="16.5" thickBot="1">
      <c r="A255" s="426" t="s">
        <v>133</v>
      </c>
      <c r="B255" s="427"/>
      <c r="C255" s="428"/>
      <c r="D255" s="211">
        <f>SUM(D249:D254)</f>
        <v>447763.9988</v>
      </c>
    </row>
    <row r="257" spans="1:12" ht="18">
      <c r="A257" s="429" t="s">
        <v>134</v>
      </c>
      <c r="B257" s="430"/>
      <c r="C257" s="430"/>
      <c r="D257" s="430"/>
      <c r="E257" s="430"/>
      <c r="F257" s="430"/>
      <c r="G257" s="430"/>
      <c r="H257" s="430"/>
      <c r="I257" s="430"/>
      <c r="J257" s="430"/>
      <c r="K257" s="430"/>
      <c r="L257" s="431"/>
    </row>
    <row r="258" spans="1:12" ht="12.75">
      <c r="A258" s="212"/>
      <c r="B258" s="212"/>
      <c r="C258" s="212"/>
      <c r="D258" s="212"/>
      <c r="E258" s="213"/>
      <c r="F258" s="214"/>
      <c r="G258" s="215"/>
      <c r="H258" s="216"/>
      <c r="I258" s="216"/>
      <c r="J258" s="216"/>
      <c r="K258" s="216"/>
      <c r="L258" s="216"/>
    </row>
    <row r="259" spans="1:12" ht="13.5" thickBot="1">
      <c r="A259" s="217"/>
      <c r="B259" s="217"/>
      <c r="C259" s="217"/>
      <c r="D259" s="217"/>
      <c r="E259" s="218"/>
      <c r="F259" s="219"/>
      <c r="G259" s="220"/>
      <c r="H259" s="221"/>
      <c r="I259" s="221"/>
      <c r="J259" s="221"/>
      <c r="K259" s="221"/>
      <c r="L259" s="221"/>
    </row>
    <row r="260" spans="1:12" ht="15.75" thickBot="1">
      <c r="A260" s="222" t="s">
        <v>135</v>
      </c>
      <c r="B260" s="223"/>
      <c r="C260" s="223"/>
      <c r="D260" s="223"/>
      <c r="E260" s="224"/>
      <c r="F260" s="225"/>
      <c r="G260" s="226"/>
      <c r="H260" s="96"/>
      <c r="I260" s="96"/>
      <c r="J260" s="96"/>
      <c r="K260" s="96"/>
      <c r="L260" s="96"/>
    </row>
    <row r="261" spans="1:12" ht="14.25">
      <c r="A261" s="335" t="s">
        <v>136</v>
      </c>
      <c r="B261" s="336"/>
      <c r="C261" s="336"/>
      <c r="D261" s="336"/>
      <c r="E261" s="336"/>
      <c r="F261" s="337"/>
      <c r="G261" s="227"/>
      <c r="H261" s="96"/>
      <c r="I261" s="96"/>
      <c r="J261" s="96"/>
      <c r="K261" s="96"/>
      <c r="L261" s="96"/>
    </row>
    <row r="262" spans="1:12" ht="14.25">
      <c r="A262" s="338" t="s">
        <v>231</v>
      </c>
      <c r="B262" s="339"/>
      <c r="C262" s="339"/>
      <c r="D262" s="339"/>
      <c r="E262" s="339"/>
      <c r="F262" s="340"/>
      <c r="G262" s="227"/>
      <c r="H262" s="96"/>
      <c r="I262" s="96"/>
      <c r="J262" s="96"/>
      <c r="K262" s="96"/>
      <c r="L262" s="96"/>
    </row>
    <row r="263" spans="1:12" ht="14.25">
      <c r="A263" s="338" t="s">
        <v>232</v>
      </c>
      <c r="B263" s="339"/>
      <c r="C263" s="339"/>
      <c r="D263" s="339"/>
      <c r="E263" s="339"/>
      <c r="F263" s="340"/>
      <c r="G263" s="227"/>
      <c r="H263" s="96"/>
      <c r="I263" s="96"/>
      <c r="J263" s="96"/>
      <c r="K263" s="96"/>
      <c r="L263" s="96"/>
    </row>
    <row r="264" spans="1:12" ht="63.75">
      <c r="A264" s="412" t="s">
        <v>137</v>
      </c>
      <c r="B264" s="413"/>
      <c r="C264" s="228" t="s">
        <v>138</v>
      </c>
      <c r="D264" s="228" t="s">
        <v>95</v>
      </c>
      <c r="E264" s="229" t="s">
        <v>139</v>
      </c>
      <c r="F264" s="230" t="s">
        <v>97</v>
      </c>
      <c r="G264" s="227"/>
      <c r="H264" s="96"/>
      <c r="I264" s="96"/>
      <c r="J264" s="96"/>
      <c r="K264" s="96"/>
      <c r="L264" s="96"/>
    </row>
    <row r="265" spans="1:12" ht="25.5" customHeight="1">
      <c r="A265" s="447" t="s">
        <v>140</v>
      </c>
      <c r="B265" s="448"/>
      <c r="C265" s="232">
        <v>2200</v>
      </c>
      <c r="D265" s="108">
        <v>1</v>
      </c>
      <c r="E265" s="107">
        <v>2200</v>
      </c>
      <c r="F265" s="109">
        <f aca="true" t="shared" si="18" ref="F265:F270">D265*E265</f>
        <v>2200</v>
      </c>
      <c r="G265" s="227"/>
      <c r="H265" s="96"/>
      <c r="I265" s="96"/>
      <c r="J265" s="96"/>
      <c r="K265" s="96"/>
      <c r="L265" s="96"/>
    </row>
    <row r="266" spans="1:12" ht="25.5" customHeight="1">
      <c r="A266" s="447" t="s">
        <v>283</v>
      </c>
      <c r="B266" s="448"/>
      <c r="C266" s="232">
        <v>2700</v>
      </c>
      <c r="D266" s="108">
        <v>2</v>
      </c>
      <c r="E266" s="107">
        <v>600</v>
      </c>
      <c r="F266" s="109">
        <f t="shared" si="18"/>
        <v>1200</v>
      </c>
      <c r="G266" s="227"/>
      <c r="H266" s="96"/>
      <c r="I266" s="96"/>
      <c r="J266" s="96"/>
      <c r="K266" s="96"/>
      <c r="L266" s="96"/>
    </row>
    <row r="267" spans="1:12" ht="25.5" customHeight="1">
      <c r="A267" s="447" t="s">
        <v>284</v>
      </c>
      <c r="B267" s="448"/>
      <c r="C267" s="232">
        <v>900</v>
      </c>
      <c r="D267" s="108">
        <v>3</v>
      </c>
      <c r="E267" s="107">
        <v>300</v>
      </c>
      <c r="F267" s="109">
        <f t="shared" si="18"/>
        <v>900</v>
      </c>
      <c r="G267" s="227"/>
      <c r="H267" s="96"/>
      <c r="I267" s="96"/>
      <c r="J267" s="96"/>
      <c r="K267" s="96"/>
      <c r="L267" s="96"/>
    </row>
    <row r="268" spans="1:12" ht="25.5" customHeight="1">
      <c r="A268" s="333" t="s">
        <v>295</v>
      </c>
      <c r="B268" s="334"/>
      <c r="C268" s="232">
        <v>2100</v>
      </c>
      <c r="D268" s="108">
        <v>1</v>
      </c>
      <c r="E268" s="107">
        <v>700</v>
      </c>
      <c r="F268" s="109">
        <f t="shared" si="18"/>
        <v>700</v>
      </c>
      <c r="G268" s="227"/>
      <c r="H268" s="96"/>
      <c r="I268" s="96"/>
      <c r="J268" s="96"/>
      <c r="K268" s="96"/>
      <c r="L268" s="96"/>
    </row>
    <row r="269" spans="1:12" ht="25.5" customHeight="1">
      <c r="A269" s="333" t="s">
        <v>296</v>
      </c>
      <c r="B269" s="334"/>
      <c r="C269" s="232">
        <v>2100</v>
      </c>
      <c r="D269" s="108">
        <v>1</v>
      </c>
      <c r="E269" s="107">
        <v>700</v>
      </c>
      <c r="F269" s="109">
        <f t="shared" si="18"/>
        <v>700</v>
      </c>
      <c r="G269" s="227"/>
      <c r="H269" s="96"/>
      <c r="I269" s="96"/>
      <c r="J269" s="96"/>
      <c r="K269" s="96"/>
      <c r="L269" s="96"/>
    </row>
    <row r="270" spans="1:12" ht="25.5" customHeight="1">
      <c r="A270" s="333" t="s">
        <v>393</v>
      </c>
      <c r="B270" s="334"/>
      <c r="C270" s="232">
        <v>6000</v>
      </c>
      <c r="D270" s="108">
        <v>1</v>
      </c>
      <c r="E270" s="107">
        <v>2000</v>
      </c>
      <c r="F270" s="109">
        <f t="shared" si="18"/>
        <v>2000</v>
      </c>
      <c r="G270" s="227"/>
      <c r="H270" s="96"/>
      <c r="I270" s="96"/>
      <c r="J270" s="96"/>
      <c r="K270" s="96"/>
      <c r="L270" s="96"/>
    </row>
    <row r="271" spans="1:12" ht="15" thickBot="1">
      <c r="A271" s="333"/>
      <c r="B271" s="334"/>
      <c r="C271" s="233"/>
      <c r="D271" s="108"/>
      <c r="E271" s="107"/>
      <c r="F271" s="109"/>
      <c r="G271" s="227"/>
      <c r="H271" s="96"/>
      <c r="I271" s="96"/>
      <c r="J271" s="96"/>
      <c r="K271" s="96"/>
      <c r="L271" s="96"/>
    </row>
    <row r="272" spans="1:12" ht="15.75" thickBot="1">
      <c r="A272" s="152" t="s">
        <v>141</v>
      </c>
      <c r="B272" s="153"/>
      <c r="C272" s="153"/>
      <c r="D272" s="153"/>
      <c r="E272" s="234"/>
      <c r="F272" s="235">
        <f>SUM(F265:F271)</f>
        <v>7700</v>
      </c>
      <c r="G272" s="227"/>
      <c r="H272" s="96"/>
      <c r="I272" s="96"/>
      <c r="J272" s="96"/>
      <c r="K272" s="96"/>
      <c r="L272" s="96"/>
    </row>
    <row r="273" spans="1:12" ht="15">
      <c r="A273" s="236"/>
      <c r="B273" s="236"/>
      <c r="C273" s="236"/>
      <c r="D273" s="236"/>
      <c r="E273" s="237"/>
      <c r="F273" s="190"/>
      <c r="G273" s="227"/>
      <c r="H273" s="96"/>
      <c r="I273" s="96"/>
      <c r="J273" s="96"/>
      <c r="K273" s="96"/>
      <c r="L273" s="96"/>
    </row>
    <row r="274" ht="13.5" thickBot="1"/>
    <row r="275" spans="1:5" ht="14.25" thickBot="1">
      <c r="A275" s="418" t="s">
        <v>142</v>
      </c>
      <c r="B275" s="419"/>
      <c r="C275" s="419"/>
      <c r="D275" s="419"/>
      <c r="E275" s="420"/>
    </row>
    <row r="276" spans="1:5" ht="51">
      <c r="A276" s="238" t="s">
        <v>143</v>
      </c>
      <c r="B276" s="132" t="s">
        <v>95</v>
      </c>
      <c r="C276" s="132" t="s">
        <v>144</v>
      </c>
      <c r="D276" s="155" t="s">
        <v>87</v>
      </c>
      <c r="E276" s="155" t="s">
        <v>145</v>
      </c>
    </row>
    <row r="277" spans="1:5" ht="19.5" customHeight="1">
      <c r="A277" s="231" t="s">
        <v>270</v>
      </c>
      <c r="B277" s="108">
        <v>1</v>
      </c>
      <c r="C277" s="107">
        <v>400</v>
      </c>
      <c r="D277" s="239">
        <v>2</v>
      </c>
      <c r="E277" s="109">
        <f aca="true" t="shared" si="19" ref="E277:E299">B277*C277*D277</f>
        <v>800</v>
      </c>
    </row>
    <row r="278" spans="1:5" ht="19.5" customHeight="1">
      <c r="A278" s="170" t="s">
        <v>351</v>
      </c>
      <c r="B278" s="108">
        <v>1</v>
      </c>
      <c r="C278" s="107">
        <v>400</v>
      </c>
      <c r="D278" s="239">
        <v>2</v>
      </c>
      <c r="E278" s="109">
        <f t="shared" si="19"/>
        <v>800</v>
      </c>
    </row>
    <row r="279" spans="1:5" ht="19.5" customHeight="1">
      <c r="A279" s="170" t="s">
        <v>352</v>
      </c>
      <c r="B279" s="108">
        <v>1</v>
      </c>
      <c r="C279" s="107">
        <v>400</v>
      </c>
      <c r="D279" s="239">
        <v>2</v>
      </c>
      <c r="E279" s="109">
        <f t="shared" si="19"/>
        <v>800</v>
      </c>
    </row>
    <row r="280" spans="1:5" ht="19.5" customHeight="1">
      <c r="A280" s="170" t="s">
        <v>353</v>
      </c>
      <c r="B280" s="108">
        <v>1</v>
      </c>
      <c r="C280" s="107">
        <v>400</v>
      </c>
      <c r="D280" s="239">
        <v>2</v>
      </c>
      <c r="E280" s="109">
        <f>B280*C280*D280</f>
        <v>800</v>
      </c>
    </row>
    <row r="281" spans="1:5" ht="19.5" customHeight="1">
      <c r="A281" s="170" t="s">
        <v>354</v>
      </c>
      <c r="B281" s="108">
        <v>1</v>
      </c>
      <c r="C281" s="107">
        <v>400</v>
      </c>
      <c r="D281" s="239">
        <v>2</v>
      </c>
      <c r="E281" s="109">
        <f t="shared" si="19"/>
        <v>800</v>
      </c>
    </row>
    <row r="282" spans="1:5" ht="19.5" customHeight="1">
      <c r="A282" s="170" t="s">
        <v>355</v>
      </c>
      <c r="B282" s="108">
        <v>1</v>
      </c>
      <c r="C282" s="107">
        <v>400</v>
      </c>
      <c r="D282" s="239">
        <v>2</v>
      </c>
      <c r="E282" s="109">
        <f t="shared" si="19"/>
        <v>800</v>
      </c>
    </row>
    <row r="283" spans="1:5" ht="19.5" customHeight="1">
      <c r="A283" s="170" t="s">
        <v>356</v>
      </c>
      <c r="B283" s="108">
        <v>1</v>
      </c>
      <c r="C283" s="107">
        <v>400</v>
      </c>
      <c r="D283" s="239">
        <v>2</v>
      </c>
      <c r="E283" s="109">
        <f>B283*C283*D283</f>
        <v>800</v>
      </c>
    </row>
    <row r="284" spans="1:5" ht="19.5" customHeight="1">
      <c r="A284" s="160" t="s">
        <v>253</v>
      </c>
      <c r="B284" s="108">
        <v>1</v>
      </c>
      <c r="C284" s="107">
        <v>400</v>
      </c>
      <c r="D284" s="239">
        <v>1</v>
      </c>
      <c r="E284" s="109">
        <f t="shared" si="19"/>
        <v>400</v>
      </c>
    </row>
    <row r="285" spans="1:5" ht="19.5" customHeight="1">
      <c r="A285" s="160" t="s">
        <v>285</v>
      </c>
      <c r="B285" s="108">
        <v>1</v>
      </c>
      <c r="C285" s="107">
        <v>400</v>
      </c>
      <c r="D285" s="239">
        <v>1</v>
      </c>
      <c r="E285" s="109">
        <f t="shared" si="19"/>
        <v>400</v>
      </c>
    </row>
    <row r="286" spans="1:5" ht="31.5" customHeight="1">
      <c r="A286" s="170" t="s">
        <v>357</v>
      </c>
      <c r="B286" s="108">
        <v>1</v>
      </c>
      <c r="C286" s="107">
        <v>800</v>
      </c>
      <c r="D286" s="239">
        <v>2</v>
      </c>
      <c r="E286" s="109">
        <f t="shared" si="19"/>
        <v>1600</v>
      </c>
    </row>
    <row r="287" spans="1:5" ht="19.5" customHeight="1">
      <c r="A287" s="160" t="s">
        <v>91</v>
      </c>
      <c r="B287" s="108">
        <v>1</v>
      </c>
      <c r="C287" s="107">
        <v>250</v>
      </c>
      <c r="D287" s="239">
        <v>1</v>
      </c>
      <c r="E287" s="109">
        <f t="shared" si="19"/>
        <v>250</v>
      </c>
    </row>
    <row r="288" spans="1:5" ht="19.5" customHeight="1">
      <c r="A288" s="160" t="s">
        <v>257</v>
      </c>
      <c r="B288" s="108">
        <v>1</v>
      </c>
      <c r="C288" s="107">
        <v>250</v>
      </c>
      <c r="D288" s="239">
        <v>1</v>
      </c>
      <c r="E288" s="109">
        <f t="shared" si="19"/>
        <v>250</v>
      </c>
    </row>
    <row r="289" spans="1:5" ht="19.5" customHeight="1">
      <c r="A289" s="100" t="s">
        <v>362</v>
      </c>
      <c r="B289" s="108">
        <v>1</v>
      </c>
      <c r="C289" s="107">
        <v>400</v>
      </c>
      <c r="D289" s="239">
        <v>1</v>
      </c>
      <c r="E289" s="109">
        <f t="shared" si="19"/>
        <v>400</v>
      </c>
    </row>
    <row r="290" spans="1:5" ht="35.25" customHeight="1">
      <c r="A290" s="100" t="s">
        <v>361</v>
      </c>
      <c r="B290" s="108">
        <v>2</v>
      </c>
      <c r="C290" s="107">
        <v>500</v>
      </c>
      <c r="D290" s="239">
        <v>2</v>
      </c>
      <c r="E290" s="109">
        <f t="shared" si="19"/>
        <v>2000</v>
      </c>
    </row>
    <row r="291" spans="1:5" ht="45.75" customHeight="1">
      <c r="A291" s="100" t="s">
        <v>358</v>
      </c>
      <c r="B291" s="108">
        <v>1</v>
      </c>
      <c r="C291" s="107">
        <v>800</v>
      </c>
      <c r="D291" s="239">
        <v>2</v>
      </c>
      <c r="E291" s="109">
        <f>B291*C291*D291</f>
        <v>1600</v>
      </c>
    </row>
    <row r="292" spans="1:5" ht="36.75" customHeight="1">
      <c r="A292" s="100" t="s">
        <v>368</v>
      </c>
      <c r="B292" s="108">
        <v>1</v>
      </c>
      <c r="C292" s="107">
        <v>500</v>
      </c>
      <c r="D292" s="239">
        <v>1</v>
      </c>
      <c r="E292" s="109">
        <f>B292*C292*D292</f>
        <v>500</v>
      </c>
    </row>
    <row r="293" spans="1:5" ht="36.75" customHeight="1">
      <c r="A293" s="100" t="s">
        <v>392</v>
      </c>
      <c r="B293" s="108">
        <v>1</v>
      </c>
      <c r="C293" s="107">
        <v>500</v>
      </c>
      <c r="D293" s="239">
        <v>1</v>
      </c>
      <c r="E293" s="109">
        <f>B293*C293*D293</f>
        <v>500</v>
      </c>
    </row>
    <row r="294" spans="1:5" ht="36.75" customHeight="1">
      <c r="A294" s="100" t="s">
        <v>397</v>
      </c>
      <c r="B294" s="108">
        <v>1</v>
      </c>
      <c r="C294" s="107">
        <v>500</v>
      </c>
      <c r="D294" s="239">
        <v>1</v>
      </c>
      <c r="E294" s="109">
        <f>B294*C294*D294</f>
        <v>500</v>
      </c>
    </row>
    <row r="295" spans="1:5" ht="19.5" customHeight="1">
      <c r="A295" s="100" t="s">
        <v>69</v>
      </c>
      <c r="B295" s="108">
        <v>25</v>
      </c>
      <c r="C295" s="107">
        <v>100</v>
      </c>
      <c r="D295" s="239">
        <v>3</v>
      </c>
      <c r="E295" s="109">
        <f t="shared" si="19"/>
        <v>7500</v>
      </c>
    </row>
    <row r="296" spans="1:5" ht="19.5" customHeight="1">
      <c r="A296" s="100" t="s">
        <v>56</v>
      </c>
      <c r="B296" s="108">
        <v>1</v>
      </c>
      <c r="C296" s="107">
        <v>3200</v>
      </c>
      <c r="D296" s="239">
        <v>3</v>
      </c>
      <c r="E296" s="109">
        <f t="shared" si="19"/>
        <v>9600</v>
      </c>
    </row>
    <row r="297" spans="1:5" ht="19.5" customHeight="1">
      <c r="A297" s="160" t="s">
        <v>236</v>
      </c>
      <c r="B297" s="108">
        <v>1</v>
      </c>
      <c r="C297" s="107">
        <v>400</v>
      </c>
      <c r="D297" s="239">
        <v>2</v>
      </c>
      <c r="E297" s="109">
        <f t="shared" si="19"/>
        <v>800</v>
      </c>
    </row>
    <row r="298" spans="1:5" ht="19.5" customHeight="1">
      <c r="A298" s="160" t="s">
        <v>147</v>
      </c>
      <c r="B298" s="108">
        <v>1</v>
      </c>
      <c r="C298" s="107">
        <v>400</v>
      </c>
      <c r="D298" s="239">
        <v>2</v>
      </c>
      <c r="E298" s="109">
        <f t="shared" si="19"/>
        <v>800</v>
      </c>
    </row>
    <row r="299" spans="1:5" ht="19.5" customHeight="1">
      <c r="A299" s="160" t="s">
        <v>238</v>
      </c>
      <c r="B299" s="108">
        <v>1</v>
      </c>
      <c r="C299" s="107">
        <v>400</v>
      </c>
      <c r="D299" s="239">
        <v>2</v>
      </c>
      <c r="E299" s="109">
        <f t="shared" si="19"/>
        <v>800</v>
      </c>
    </row>
    <row r="300" spans="1:5" ht="19.5" customHeight="1">
      <c r="A300" s="160" t="s">
        <v>267</v>
      </c>
      <c r="B300" s="108">
        <v>1</v>
      </c>
      <c r="C300" s="107">
        <v>800</v>
      </c>
      <c r="D300" s="239">
        <v>2</v>
      </c>
      <c r="E300" s="109">
        <f>B300*C300*D300</f>
        <v>1600</v>
      </c>
    </row>
    <row r="301" spans="1:5" ht="19.5" customHeight="1">
      <c r="A301" s="160" t="s">
        <v>73</v>
      </c>
      <c r="B301" s="108">
        <v>1</v>
      </c>
      <c r="C301" s="107">
        <v>400</v>
      </c>
      <c r="D301" s="239">
        <v>3</v>
      </c>
      <c r="E301" s="109">
        <f>B301*C301*D301</f>
        <v>1200</v>
      </c>
    </row>
    <row r="302" spans="1:5" ht="15" thickBot="1">
      <c r="A302" s="231"/>
      <c r="B302" s="108"/>
      <c r="C302" s="107"/>
      <c r="D302" s="239"/>
      <c r="E302" s="109"/>
    </row>
    <row r="303" spans="1:5" ht="15.75" thickBot="1">
      <c r="A303" s="152" t="s">
        <v>101</v>
      </c>
      <c r="B303" s="240"/>
      <c r="C303" s="240"/>
      <c r="D303" s="241"/>
      <c r="E303" s="235">
        <f>SUM(E277:E302)</f>
        <v>36300</v>
      </c>
    </row>
    <row r="305" ht="13.5" thickBot="1"/>
    <row r="306" spans="1:6" ht="14.25" thickBot="1">
      <c r="A306" s="421" t="s">
        <v>148</v>
      </c>
      <c r="B306" s="422"/>
      <c r="C306" s="422"/>
      <c r="D306" s="422"/>
      <c r="E306" s="422"/>
      <c r="F306" s="423"/>
    </row>
    <row r="307" spans="1:6" ht="30">
      <c r="A307" s="424" t="s">
        <v>149</v>
      </c>
      <c r="B307" s="425"/>
      <c r="C307" s="242" t="s">
        <v>95</v>
      </c>
      <c r="D307" s="242" t="s">
        <v>144</v>
      </c>
      <c r="E307" s="242" t="s">
        <v>87</v>
      </c>
      <c r="F307" s="243" t="s">
        <v>150</v>
      </c>
    </row>
    <row r="308" spans="1:6" ht="23.25" customHeight="1">
      <c r="A308" s="410" t="s">
        <v>270</v>
      </c>
      <c r="B308" s="411"/>
      <c r="C308" s="108">
        <v>1</v>
      </c>
      <c r="D308" s="107">
        <v>920</v>
      </c>
      <c r="E308" s="108">
        <v>2</v>
      </c>
      <c r="F308" s="109">
        <f>C308*D308*E308</f>
        <v>1840</v>
      </c>
    </row>
    <row r="309" spans="1:6" ht="19.5" customHeight="1">
      <c r="A309" s="414" t="s">
        <v>351</v>
      </c>
      <c r="B309" s="415"/>
      <c r="C309" s="108">
        <v>1</v>
      </c>
      <c r="D309" s="107">
        <v>920</v>
      </c>
      <c r="E309" s="108">
        <v>2</v>
      </c>
      <c r="F309" s="109">
        <f aca="true" t="shared" si="20" ref="F309:F323">C309*D309*E309</f>
        <v>1840</v>
      </c>
    </row>
    <row r="310" spans="1:6" ht="19.5" customHeight="1">
      <c r="A310" s="414" t="s">
        <v>352</v>
      </c>
      <c r="B310" s="415"/>
      <c r="C310" s="108">
        <v>1</v>
      </c>
      <c r="D310" s="107">
        <v>920</v>
      </c>
      <c r="E310" s="108">
        <v>2</v>
      </c>
      <c r="F310" s="109">
        <f t="shared" si="20"/>
        <v>1840</v>
      </c>
    </row>
    <row r="311" spans="1:6" ht="19.5" customHeight="1">
      <c r="A311" s="414" t="s">
        <v>353</v>
      </c>
      <c r="B311" s="415"/>
      <c r="C311" s="108">
        <v>1</v>
      </c>
      <c r="D311" s="107">
        <v>920</v>
      </c>
      <c r="E311" s="108">
        <v>2</v>
      </c>
      <c r="F311" s="109">
        <f>C311*D311*E311</f>
        <v>1840</v>
      </c>
    </row>
    <row r="312" spans="1:6" ht="19.5" customHeight="1">
      <c r="A312" s="414" t="s">
        <v>354</v>
      </c>
      <c r="B312" s="415"/>
      <c r="C312" s="108">
        <v>1</v>
      </c>
      <c r="D312" s="107">
        <v>920</v>
      </c>
      <c r="E312" s="108">
        <v>2</v>
      </c>
      <c r="F312" s="109">
        <f t="shared" si="20"/>
        <v>1840</v>
      </c>
    </row>
    <row r="313" spans="1:6" ht="19.5" customHeight="1">
      <c r="A313" s="414" t="s">
        <v>355</v>
      </c>
      <c r="B313" s="415"/>
      <c r="C313" s="108">
        <v>1</v>
      </c>
      <c r="D313" s="107">
        <v>920</v>
      </c>
      <c r="E313" s="108">
        <v>2</v>
      </c>
      <c r="F313" s="109">
        <f t="shared" si="20"/>
        <v>1840</v>
      </c>
    </row>
    <row r="314" spans="1:6" ht="19.5" customHeight="1">
      <c r="A314" s="414" t="s">
        <v>356</v>
      </c>
      <c r="B314" s="415"/>
      <c r="C314" s="108">
        <v>1</v>
      </c>
      <c r="D314" s="107">
        <v>920</v>
      </c>
      <c r="E314" s="108">
        <v>2</v>
      </c>
      <c r="F314" s="109">
        <f>C314*D314*E314</f>
        <v>1840</v>
      </c>
    </row>
    <row r="315" spans="1:6" ht="19.5" customHeight="1">
      <c r="A315" s="414" t="s">
        <v>253</v>
      </c>
      <c r="B315" s="416"/>
      <c r="C315" s="108">
        <v>1</v>
      </c>
      <c r="D315" s="107">
        <v>920</v>
      </c>
      <c r="E315" s="108">
        <v>1</v>
      </c>
      <c r="F315" s="109">
        <f t="shared" si="20"/>
        <v>920</v>
      </c>
    </row>
    <row r="316" spans="1:6" ht="19.5" customHeight="1">
      <c r="A316" s="414" t="s">
        <v>285</v>
      </c>
      <c r="B316" s="416"/>
      <c r="C316" s="108">
        <v>1</v>
      </c>
      <c r="D316" s="107">
        <v>920</v>
      </c>
      <c r="E316" s="108">
        <v>1</v>
      </c>
      <c r="F316" s="109">
        <f t="shared" si="20"/>
        <v>920</v>
      </c>
    </row>
    <row r="317" spans="1:6" ht="19.5" customHeight="1">
      <c r="A317" s="410" t="s">
        <v>357</v>
      </c>
      <c r="B317" s="417"/>
      <c r="C317" s="108">
        <v>1</v>
      </c>
      <c r="D317" s="107">
        <v>920</v>
      </c>
      <c r="E317" s="108">
        <v>2</v>
      </c>
      <c r="F317" s="109">
        <f t="shared" si="20"/>
        <v>1840</v>
      </c>
    </row>
    <row r="318" spans="1:6" ht="19.5" customHeight="1">
      <c r="A318" s="314" t="s">
        <v>91</v>
      </c>
      <c r="B318" s="312"/>
      <c r="C318" s="108">
        <v>1</v>
      </c>
      <c r="D318" s="107">
        <v>920</v>
      </c>
      <c r="E318" s="108">
        <v>1</v>
      </c>
      <c r="F318" s="109">
        <f t="shared" si="20"/>
        <v>920</v>
      </c>
    </row>
    <row r="319" spans="1:6" ht="19.5" customHeight="1">
      <c r="A319" s="314" t="s">
        <v>257</v>
      </c>
      <c r="B319" s="312"/>
      <c r="C319" s="108">
        <v>1</v>
      </c>
      <c r="D319" s="107">
        <v>920</v>
      </c>
      <c r="E319" s="108">
        <v>1</v>
      </c>
      <c r="F319" s="109">
        <f t="shared" si="20"/>
        <v>920</v>
      </c>
    </row>
    <row r="320" spans="1:6" ht="19.5" customHeight="1">
      <c r="A320" s="410" t="s">
        <v>56</v>
      </c>
      <c r="B320" s="417"/>
      <c r="C320" s="108">
        <v>4</v>
      </c>
      <c r="D320" s="107">
        <v>920</v>
      </c>
      <c r="E320" s="108">
        <v>3</v>
      </c>
      <c r="F320" s="109">
        <f t="shared" si="20"/>
        <v>11040</v>
      </c>
    </row>
    <row r="321" spans="1:6" ht="19.5" customHeight="1">
      <c r="A321" s="314" t="s">
        <v>236</v>
      </c>
      <c r="B321" s="312"/>
      <c r="C321" s="108">
        <v>1</v>
      </c>
      <c r="D321" s="107">
        <v>920</v>
      </c>
      <c r="E321" s="108">
        <v>2</v>
      </c>
      <c r="F321" s="109">
        <f t="shared" si="20"/>
        <v>1840</v>
      </c>
    </row>
    <row r="322" spans="1:6" ht="19.5" customHeight="1">
      <c r="A322" s="410" t="s">
        <v>147</v>
      </c>
      <c r="B322" s="411"/>
      <c r="C322" s="108">
        <v>1</v>
      </c>
      <c r="D322" s="107">
        <v>920</v>
      </c>
      <c r="E322" s="108">
        <v>2</v>
      </c>
      <c r="F322" s="109">
        <f t="shared" si="20"/>
        <v>1840</v>
      </c>
    </row>
    <row r="323" spans="1:6" ht="19.5" customHeight="1">
      <c r="A323" s="410" t="s">
        <v>238</v>
      </c>
      <c r="B323" s="411"/>
      <c r="C323" s="108">
        <v>1</v>
      </c>
      <c r="D323" s="107">
        <v>920</v>
      </c>
      <c r="E323" s="108">
        <v>2</v>
      </c>
      <c r="F323" s="109">
        <f t="shared" si="20"/>
        <v>1840</v>
      </c>
    </row>
    <row r="324" spans="1:6" ht="14.25">
      <c r="A324" s="314" t="s">
        <v>361</v>
      </c>
      <c r="B324" s="312"/>
      <c r="C324" s="108">
        <v>1</v>
      </c>
      <c r="D324" s="107">
        <v>920</v>
      </c>
      <c r="E324" s="108">
        <v>2</v>
      </c>
      <c r="F324" s="109">
        <f aca="true" t="shared" si="21" ref="F324:F330">C324*D324*E324</f>
        <v>1840</v>
      </c>
    </row>
    <row r="325" spans="1:6" ht="22.5" customHeight="1">
      <c r="A325" s="314" t="s">
        <v>358</v>
      </c>
      <c r="B325" s="312"/>
      <c r="C325" s="108">
        <v>1</v>
      </c>
      <c r="D325" s="107">
        <v>920</v>
      </c>
      <c r="E325" s="108">
        <v>2</v>
      </c>
      <c r="F325" s="109">
        <f t="shared" si="21"/>
        <v>1840</v>
      </c>
    </row>
    <row r="326" spans="1:6" ht="30.75" customHeight="1">
      <c r="A326" s="314" t="s">
        <v>368</v>
      </c>
      <c r="B326" s="312"/>
      <c r="C326" s="108">
        <v>1</v>
      </c>
      <c r="D326" s="107">
        <v>920</v>
      </c>
      <c r="E326" s="108">
        <v>1</v>
      </c>
      <c r="F326" s="109">
        <f t="shared" si="21"/>
        <v>920</v>
      </c>
    </row>
    <row r="327" spans="1:6" ht="30.75" customHeight="1">
      <c r="A327" s="314" t="s">
        <v>392</v>
      </c>
      <c r="B327" s="312"/>
      <c r="C327" s="108">
        <v>1</v>
      </c>
      <c r="D327" s="107">
        <v>920</v>
      </c>
      <c r="E327" s="108">
        <v>1</v>
      </c>
      <c r="F327" s="109">
        <f t="shared" si="21"/>
        <v>920</v>
      </c>
    </row>
    <row r="328" spans="1:6" ht="30.75" customHeight="1">
      <c r="A328" s="314" t="s">
        <v>397</v>
      </c>
      <c r="B328" s="312"/>
      <c r="C328" s="108">
        <v>1</v>
      </c>
      <c r="D328" s="107">
        <v>920</v>
      </c>
      <c r="E328" s="108">
        <v>1</v>
      </c>
      <c r="F328" s="109">
        <f t="shared" si="21"/>
        <v>920</v>
      </c>
    </row>
    <row r="329" spans="1:6" ht="14.25">
      <c r="A329" s="314" t="s">
        <v>267</v>
      </c>
      <c r="B329" s="312"/>
      <c r="C329" s="108">
        <v>1</v>
      </c>
      <c r="D329" s="107">
        <v>920</v>
      </c>
      <c r="E329" s="108">
        <v>2</v>
      </c>
      <c r="F329" s="109">
        <f t="shared" si="21"/>
        <v>1840</v>
      </c>
    </row>
    <row r="330" spans="1:6" ht="14.25">
      <c r="A330" s="314" t="s">
        <v>73</v>
      </c>
      <c r="B330" s="312"/>
      <c r="C330" s="108">
        <v>1</v>
      </c>
      <c r="D330" s="107">
        <v>920</v>
      </c>
      <c r="E330" s="108">
        <v>3</v>
      </c>
      <c r="F330" s="109">
        <f t="shared" si="21"/>
        <v>2760</v>
      </c>
    </row>
    <row r="331" spans="1:6" ht="14.25">
      <c r="A331" s="410"/>
      <c r="B331" s="411"/>
      <c r="C331" s="108"/>
      <c r="D331" s="107"/>
      <c r="E331" s="108"/>
      <c r="F331" s="109"/>
    </row>
    <row r="332" spans="1:6" ht="15.75" thickBot="1">
      <c r="A332" s="244" t="s">
        <v>127</v>
      </c>
      <c r="B332" s="245"/>
      <c r="C332" s="245"/>
      <c r="D332" s="245"/>
      <c r="E332" s="245"/>
      <c r="F332" s="246">
        <f>SUM(F308:F331)</f>
        <v>46000</v>
      </c>
    </row>
    <row r="334" ht="13.5" thickBot="1"/>
    <row r="335" spans="1:5" ht="15">
      <c r="A335" s="247" t="s">
        <v>151</v>
      </c>
      <c r="B335" s="248"/>
      <c r="C335" s="248"/>
      <c r="D335" s="248"/>
      <c r="E335" s="249"/>
    </row>
    <row r="336" spans="1:5" ht="15">
      <c r="A336" s="412" t="s">
        <v>152</v>
      </c>
      <c r="B336" s="413"/>
      <c r="C336" s="250" t="s">
        <v>95</v>
      </c>
      <c r="D336" s="250" t="s">
        <v>96</v>
      </c>
      <c r="E336" s="251" t="s">
        <v>145</v>
      </c>
    </row>
    <row r="337" spans="1:5" ht="28.5" customHeight="1">
      <c r="A337" s="333" t="s">
        <v>153</v>
      </c>
      <c r="B337" s="334"/>
      <c r="C337" s="108">
        <v>1</v>
      </c>
      <c r="D337" s="107">
        <v>1700</v>
      </c>
      <c r="E337" s="109">
        <f>C337*D337</f>
        <v>1700</v>
      </c>
    </row>
    <row r="338" spans="1:5" ht="15" thickBot="1">
      <c r="A338" s="403"/>
      <c r="B338" s="404"/>
      <c r="C338" s="108"/>
      <c r="D338" s="107"/>
      <c r="E338" s="109"/>
    </row>
    <row r="339" spans="1:5" ht="15.75" thickBot="1">
      <c r="A339" s="152" t="s">
        <v>141</v>
      </c>
      <c r="B339" s="240"/>
      <c r="C339" s="240"/>
      <c r="D339" s="252"/>
      <c r="E339" s="235">
        <f>SUM(E337:E338)</f>
        <v>1700</v>
      </c>
    </row>
    <row r="340" spans="1:5" ht="14.25">
      <c r="A340" s="96"/>
      <c r="B340" s="96"/>
      <c r="C340" s="96"/>
      <c r="D340" s="96"/>
      <c r="E340" s="96"/>
    </row>
    <row r="341" spans="1:5" ht="15.75" thickBot="1">
      <c r="A341" s="253"/>
      <c r="B341" s="254"/>
      <c r="C341" s="254"/>
      <c r="D341" s="255"/>
      <c r="E341" s="256"/>
    </row>
    <row r="342" spans="1:5" ht="15">
      <c r="A342" s="405" t="s">
        <v>229</v>
      </c>
      <c r="B342" s="406"/>
      <c r="C342" s="406"/>
      <c r="D342" s="406"/>
      <c r="E342" s="407"/>
    </row>
    <row r="343" spans="1:5" ht="14.25">
      <c r="A343" s="257" t="s">
        <v>154</v>
      </c>
      <c r="B343" s="258"/>
      <c r="C343" s="258"/>
      <c r="D343" s="258"/>
      <c r="E343" s="259"/>
    </row>
    <row r="344" spans="1:5" ht="15">
      <c r="A344" s="408" t="s">
        <v>94</v>
      </c>
      <c r="B344" s="409"/>
      <c r="C344" s="132" t="s">
        <v>95</v>
      </c>
      <c r="D344" s="132" t="s">
        <v>96</v>
      </c>
      <c r="E344" s="155" t="s">
        <v>145</v>
      </c>
    </row>
    <row r="345" spans="1:5" ht="19.5" customHeight="1">
      <c r="A345" s="333" t="s">
        <v>155</v>
      </c>
      <c r="B345" s="334"/>
      <c r="C345" s="108">
        <v>12</v>
      </c>
      <c r="D345" s="107">
        <v>5000</v>
      </c>
      <c r="E345" s="109">
        <f aca="true" t="shared" si="22" ref="E345:E354">C345*D345</f>
        <v>60000</v>
      </c>
    </row>
    <row r="346" spans="1:5" ht="19.5" customHeight="1">
      <c r="A346" s="333" t="s">
        <v>156</v>
      </c>
      <c r="B346" s="334"/>
      <c r="C346" s="108">
        <v>1</v>
      </c>
      <c r="D346" s="107">
        <v>3000</v>
      </c>
      <c r="E346" s="109">
        <f t="shared" si="22"/>
        <v>3000</v>
      </c>
    </row>
    <row r="347" spans="1:5" ht="19.5" customHeight="1">
      <c r="A347" s="333" t="s">
        <v>157</v>
      </c>
      <c r="B347" s="334"/>
      <c r="C347" s="108">
        <v>1</v>
      </c>
      <c r="D347" s="107">
        <v>10000</v>
      </c>
      <c r="E347" s="109">
        <f t="shared" si="22"/>
        <v>10000</v>
      </c>
    </row>
    <row r="348" spans="1:5" ht="19.5" customHeight="1">
      <c r="A348" s="333" t="s">
        <v>158</v>
      </c>
      <c r="B348" s="334"/>
      <c r="C348" s="108">
        <v>1</v>
      </c>
      <c r="D348" s="107">
        <v>1500</v>
      </c>
      <c r="E348" s="109">
        <f t="shared" si="22"/>
        <v>1500</v>
      </c>
    </row>
    <row r="349" spans="1:5" ht="19.5" customHeight="1">
      <c r="A349" s="333" t="s">
        <v>159</v>
      </c>
      <c r="B349" s="334"/>
      <c r="C349" s="108">
        <v>1</v>
      </c>
      <c r="D349" s="107">
        <v>4400</v>
      </c>
      <c r="E349" s="109">
        <f t="shared" si="22"/>
        <v>4400</v>
      </c>
    </row>
    <row r="350" spans="1:5" ht="19.5" customHeight="1">
      <c r="A350" s="333" t="s">
        <v>160</v>
      </c>
      <c r="B350" s="334"/>
      <c r="C350" s="108">
        <v>1</v>
      </c>
      <c r="D350" s="107">
        <v>11500</v>
      </c>
      <c r="E350" s="109">
        <f t="shared" si="22"/>
        <v>11500</v>
      </c>
    </row>
    <row r="351" spans="1:5" ht="19.5" customHeight="1">
      <c r="A351" s="333" t="s">
        <v>161</v>
      </c>
      <c r="B351" s="334"/>
      <c r="C351" s="108">
        <v>1</v>
      </c>
      <c r="D351" s="107">
        <v>2000</v>
      </c>
      <c r="E351" s="109">
        <f t="shared" si="22"/>
        <v>2000</v>
      </c>
    </row>
    <row r="352" spans="1:5" ht="19.5" customHeight="1">
      <c r="A352" s="333" t="s">
        <v>162</v>
      </c>
      <c r="B352" s="334"/>
      <c r="C352" s="108">
        <v>1</v>
      </c>
      <c r="D352" s="107">
        <v>12000</v>
      </c>
      <c r="E352" s="109">
        <f>C352*D352</f>
        <v>12000</v>
      </c>
    </row>
    <row r="353" spans="1:5" ht="19.5" customHeight="1">
      <c r="A353" s="333" t="s">
        <v>163</v>
      </c>
      <c r="B353" s="334"/>
      <c r="C353" s="108">
        <v>1</v>
      </c>
      <c r="D353" s="107">
        <v>2800</v>
      </c>
      <c r="E353" s="109">
        <f>C353*D353</f>
        <v>2800</v>
      </c>
    </row>
    <row r="354" spans="1:5" ht="19.5" customHeight="1">
      <c r="A354" s="333" t="s">
        <v>164</v>
      </c>
      <c r="B354" s="334"/>
      <c r="C354" s="108">
        <v>40</v>
      </c>
      <c r="D354" s="107">
        <v>24.5</v>
      </c>
      <c r="E354" s="109">
        <f t="shared" si="22"/>
        <v>980</v>
      </c>
    </row>
    <row r="355" spans="1:5" ht="15" thickBot="1">
      <c r="A355" s="333"/>
      <c r="B355" s="334"/>
      <c r="C355" s="108"/>
      <c r="D355" s="107"/>
      <c r="E355" s="109"/>
    </row>
    <row r="356" spans="1:5" ht="15.75" thickBot="1">
      <c r="A356" s="152" t="s">
        <v>127</v>
      </c>
      <c r="B356" s="240"/>
      <c r="C356" s="240"/>
      <c r="D356" s="252"/>
      <c r="E356" s="235">
        <f>SUM(E345:E355)</f>
        <v>108180</v>
      </c>
    </row>
    <row r="358" ht="13.5" thickBot="1"/>
    <row r="359" spans="1:5" ht="15" thickBot="1">
      <c r="A359" s="399" t="s">
        <v>165</v>
      </c>
      <c r="B359" s="400"/>
      <c r="C359" s="400"/>
      <c r="D359" s="401"/>
      <c r="E359" s="402"/>
    </row>
    <row r="360" spans="1:5" ht="14.25">
      <c r="A360" s="393" t="s">
        <v>166</v>
      </c>
      <c r="B360" s="394"/>
      <c r="C360" s="394"/>
      <c r="D360" s="395"/>
      <c r="E360" s="260">
        <f>F272</f>
        <v>7700</v>
      </c>
    </row>
    <row r="361" spans="1:5" ht="14.25">
      <c r="A361" s="396" t="s">
        <v>167</v>
      </c>
      <c r="B361" s="397"/>
      <c r="C361" s="397"/>
      <c r="D361" s="398"/>
      <c r="E361" s="210">
        <f>E303</f>
        <v>36300</v>
      </c>
    </row>
    <row r="362" spans="1:5" ht="14.25">
      <c r="A362" s="396" t="s">
        <v>148</v>
      </c>
      <c r="B362" s="397"/>
      <c r="C362" s="397"/>
      <c r="D362" s="398"/>
      <c r="E362" s="210">
        <f>F332</f>
        <v>46000</v>
      </c>
    </row>
    <row r="363" spans="1:5" ht="14.25">
      <c r="A363" s="396" t="s">
        <v>168</v>
      </c>
      <c r="B363" s="397"/>
      <c r="C363" s="397"/>
      <c r="D363" s="398"/>
      <c r="E363" s="210">
        <f>E339</f>
        <v>1700</v>
      </c>
    </row>
    <row r="364" spans="1:5" ht="15" thickBot="1">
      <c r="A364" s="359" t="s">
        <v>169</v>
      </c>
      <c r="B364" s="360"/>
      <c r="C364" s="360"/>
      <c r="D364" s="360"/>
      <c r="E364" s="261">
        <f>E356</f>
        <v>108180</v>
      </c>
    </row>
    <row r="365" spans="1:5" ht="15.75" thickBot="1">
      <c r="A365" s="361" t="s">
        <v>165</v>
      </c>
      <c r="B365" s="362"/>
      <c r="C365" s="362"/>
      <c r="D365" s="363"/>
      <c r="E365" s="262">
        <f>SUM(E360:E364)</f>
        <v>199880</v>
      </c>
    </row>
    <row r="368" ht="13.5" thickBot="1"/>
    <row r="369" spans="1:12" ht="18.75" thickBot="1">
      <c r="A369" s="364" t="s">
        <v>170</v>
      </c>
      <c r="B369" s="365"/>
      <c r="C369" s="365"/>
      <c r="D369" s="365"/>
      <c r="E369" s="365"/>
      <c r="F369" s="365"/>
      <c r="G369" s="365"/>
      <c r="H369" s="365"/>
      <c r="I369" s="365"/>
      <c r="J369" s="365"/>
      <c r="K369" s="365"/>
      <c r="L369" s="366"/>
    </row>
    <row r="370" spans="1:12" ht="13.5" thickBot="1">
      <c r="A370" s="263"/>
      <c r="B370" s="263"/>
      <c r="C370" s="263"/>
      <c r="D370" s="263"/>
      <c r="E370" s="263"/>
      <c r="F370" s="263"/>
      <c r="G370" s="264"/>
      <c r="H370" s="263"/>
      <c r="I370" s="263"/>
      <c r="J370" s="263"/>
      <c r="K370" s="263"/>
      <c r="L370" s="263"/>
    </row>
    <row r="371" spans="1:12" ht="15">
      <c r="A371" s="386" t="s">
        <v>171</v>
      </c>
      <c r="B371" s="387"/>
      <c r="C371" s="265"/>
      <c r="D371" s="88"/>
      <c r="E371" s="88"/>
      <c r="F371" s="88"/>
      <c r="G371" s="266"/>
      <c r="H371" s="88"/>
      <c r="I371" s="88"/>
      <c r="J371" s="88"/>
      <c r="K371" s="88"/>
      <c r="L371" s="88"/>
    </row>
    <row r="372" spans="1:12" ht="15">
      <c r="A372" s="267" t="s">
        <v>172</v>
      </c>
      <c r="B372" s="268">
        <f>G41</f>
        <v>644583.29</v>
      </c>
      <c r="C372" s="263"/>
      <c r="D372" s="263"/>
      <c r="E372" s="263"/>
      <c r="F372" s="263"/>
      <c r="G372" s="264"/>
      <c r="H372" s="263"/>
      <c r="I372" s="263"/>
      <c r="J372" s="263"/>
      <c r="K372" s="263"/>
      <c r="L372" s="88"/>
    </row>
    <row r="373" spans="1:12" ht="36.75" customHeight="1">
      <c r="A373" s="269" t="s">
        <v>173</v>
      </c>
      <c r="B373" s="270">
        <f>J137</f>
        <v>484145</v>
      </c>
      <c r="C373" s="263"/>
      <c r="D373" s="263"/>
      <c r="E373" s="263"/>
      <c r="F373" s="263"/>
      <c r="G373" s="264"/>
      <c r="H373" s="263"/>
      <c r="I373" s="263"/>
      <c r="J373" s="263"/>
      <c r="K373" s="263"/>
      <c r="L373" s="88"/>
    </row>
    <row r="374" spans="1:12" ht="26.25" customHeight="1">
      <c r="A374" s="269" t="s">
        <v>174</v>
      </c>
      <c r="B374" s="270">
        <f>D255</f>
        <v>447763.9988</v>
      </c>
      <c r="C374" s="263"/>
      <c r="D374" s="263"/>
      <c r="E374" s="263"/>
      <c r="F374" s="263"/>
      <c r="G374" s="264"/>
      <c r="H374" s="263"/>
      <c r="I374" s="263"/>
      <c r="J374" s="263"/>
      <c r="K374" s="263"/>
      <c r="L374" s="88"/>
    </row>
    <row r="375" spans="1:12" ht="23.25" customHeight="1">
      <c r="A375" s="269" t="s">
        <v>17</v>
      </c>
      <c r="B375" s="270">
        <f>E365</f>
        <v>199880</v>
      </c>
      <c r="C375" s="263"/>
      <c r="D375" s="263"/>
      <c r="E375" s="263"/>
      <c r="F375" s="263"/>
      <c r="G375" s="264"/>
      <c r="H375" s="263"/>
      <c r="I375" s="263"/>
      <c r="J375" s="263"/>
      <c r="K375" s="263"/>
      <c r="L375" s="88"/>
    </row>
    <row r="376" spans="1:12" ht="16.5" thickBot="1">
      <c r="A376" s="271" t="s">
        <v>175</v>
      </c>
      <c r="B376" s="272">
        <f>SUM(B372:B375)</f>
        <v>1776372.2888</v>
      </c>
      <c r="C376" s="273"/>
      <c r="D376" s="273"/>
      <c r="E376" s="273"/>
      <c r="F376" s="273"/>
      <c r="G376" s="274"/>
      <c r="H376" s="273"/>
      <c r="I376" s="273"/>
      <c r="J376" s="273"/>
      <c r="K376" s="273"/>
      <c r="L376" s="275"/>
    </row>
    <row r="377" spans="1:12" ht="15">
      <c r="A377" s="263"/>
      <c r="B377" s="276"/>
      <c r="C377" s="263"/>
      <c r="D377" s="263"/>
      <c r="E377" s="263"/>
      <c r="F377" s="263"/>
      <c r="G377" s="264"/>
      <c r="H377" s="263"/>
      <c r="I377" s="263"/>
      <c r="J377" s="263"/>
      <c r="K377" s="263"/>
      <c r="L377" s="88"/>
    </row>
    <row r="378" spans="1:12" ht="15">
      <c r="A378" s="273"/>
      <c r="B378" s="273"/>
      <c r="C378" s="273"/>
      <c r="D378" s="273"/>
      <c r="E378" s="273"/>
      <c r="F378" s="273"/>
      <c r="G378" s="274"/>
      <c r="H378" s="273"/>
      <c r="I378" s="273"/>
      <c r="J378" s="263"/>
      <c r="K378" s="263"/>
      <c r="L378" s="88"/>
    </row>
    <row r="379" spans="1:12" ht="15">
      <c r="A379" s="388"/>
      <c r="B379" s="389"/>
      <c r="C379" s="389"/>
      <c r="D379" s="389"/>
      <c r="E379" s="389"/>
      <c r="F379" s="263"/>
      <c r="G379" s="264"/>
      <c r="H379" s="263"/>
      <c r="I379" s="263"/>
      <c r="J379" s="263"/>
      <c r="K379" s="263"/>
      <c r="L379" s="88"/>
    </row>
    <row r="380" spans="1:12" ht="15.75" thickBot="1">
      <c r="A380" s="277"/>
      <c r="B380" s="216"/>
      <c r="C380" s="216"/>
      <c r="D380" s="263"/>
      <c r="E380" s="263"/>
      <c r="F380" s="263"/>
      <c r="G380" s="264"/>
      <c r="H380" s="263"/>
      <c r="I380" s="263"/>
      <c r="J380" s="263"/>
      <c r="K380" s="263"/>
      <c r="L380" s="88"/>
    </row>
    <row r="381" spans="1:12" ht="18">
      <c r="A381" s="96"/>
      <c r="B381" s="96"/>
      <c r="C381" s="96"/>
      <c r="D381" s="390"/>
      <c r="E381" s="391"/>
      <c r="F381" s="391"/>
      <c r="G381" s="391"/>
      <c r="H381" s="391"/>
      <c r="I381" s="392"/>
      <c r="J381" s="96"/>
      <c r="K381" s="96"/>
      <c r="L381" s="88"/>
    </row>
    <row r="382" spans="1:12" ht="18.75" thickBot="1">
      <c r="A382" s="263"/>
      <c r="B382" s="263"/>
      <c r="C382" s="263"/>
      <c r="D382" s="355" t="s">
        <v>170</v>
      </c>
      <c r="E382" s="356"/>
      <c r="F382" s="356"/>
      <c r="G382" s="356"/>
      <c r="H382" s="357">
        <f>B376</f>
        <v>1776372.2888</v>
      </c>
      <c r="I382" s="358"/>
      <c r="J382" s="263"/>
      <c r="K382" s="263"/>
      <c r="L382" s="88"/>
    </row>
    <row r="383" spans="1:12" ht="18">
      <c r="A383" s="216"/>
      <c r="B383" s="216"/>
      <c r="C383" s="216"/>
      <c r="D383" s="278"/>
      <c r="E383" s="79"/>
      <c r="F383" s="79"/>
      <c r="G383" s="79"/>
      <c r="H383" s="279"/>
      <c r="I383" s="79"/>
      <c r="J383" s="216"/>
      <c r="K383" s="216"/>
      <c r="L383" s="125"/>
    </row>
    <row r="384" spans="1:12" ht="15">
      <c r="A384" s="280"/>
      <c r="B384" s="281"/>
      <c r="C384" s="216"/>
      <c r="D384" s="216"/>
      <c r="E384" s="216"/>
      <c r="F384" s="216"/>
      <c r="G384" s="215"/>
      <c r="H384" s="216"/>
      <c r="I384" s="216"/>
      <c r="J384" s="216"/>
      <c r="K384" s="216"/>
      <c r="L384" s="216"/>
    </row>
    <row r="385" spans="1:12" ht="15.75" thickBot="1">
      <c r="A385" s="280"/>
      <c r="B385" s="281"/>
      <c r="C385" s="216"/>
      <c r="D385" s="216"/>
      <c r="E385" s="216"/>
      <c r="F385" s="216"/>
      <c r="G385" s="215"/>
      <c r="H385" s="216"/>
      <c r="I385" s="216"/>
      <c r="J385" s="216"/>
      <c r="K385" s="216"/>
      <c r="L385" s="216"/>
    </row>
    <row r="386" spans="1:12" ht="18.75" thickBot="1">
      <c r="A386" s="344" t="s">
        <v>176</v>
      </c>
      <c r="B386" s="345"/>
      <c r="C386" s="345"/>
      <c r="D386" s="345"/>
      <c r="E386" s="345"/>
      <c r="F386" s="345"/>
      <c r="G386" s="345"/>
      <c r="H386" s="345"/>
      <c r="I386" s="345"/>
      <c r="J386" s="345"/>
      <c r="K386" s="345"/>
      <c r="L386" s="346"/>
    </row>
    <row r="387" spans="1:12" ht="12.75">
      <c r="A387" s="282"/>
      <c r="B387" s="282"/>
      <c r="C387" s="282"/>
      <c r="D387" s="282"/>
      <c r="E387" s="282"/>
      <c r="F387" s="75"/>
      <c r="G387" s="76"/>
      <c r="H387" s="75"/>
      <c r="I387" s="75"/>
      <c r="J387" s="75"/>
      <c r="K387" s="75"/>
      <c r="L387" s="75"/>
    </row>
    <row r="388" spans="1:12" ht="13.5" thickBot="1">
      <c r="A388" s="283"/>
      <c r="B388" s="284"/>
      <c r="C388" s="284"/>
      <c r="D388" s="285"/>
      <c r="E388" s="282"/>
      <c r="F388" s="75"/>
      <c r="G388" s="76"/>
      <c r="H388" s="75"/>
      <c r="I388" s="75"/>
      <c r="J388" s="75"/>
      <c r="K388" s="75"/>
      <c r="L388" s="75"/>
    </row>
    <row r="389" spans="1:12" ht="18.75" thickBot="1">
      <c r="A389" s="347" t="s">
        <v>177</v>
      </c>
      <c r="B389" s="348"/>
      <c r="C389" s="348"/>
      <c r="D389" s="348"/>
      <c r="E389" s="348"/>
      <c r="F389" s="348"/>
      <c r="G389" s="349"/>
      <c r="H389" s="96"/>
      <c r="I389" s="96"/>
      <c r="J389" s="96"/>
      <c r="K389" s="96"/>
      <c r="L389" s="96"/>
    </row>
    <row r="390" spans="1:12" ht="15">
      <c r="A390" s="350" t="s">
        <v>178</v>
      </c>
      <c r="B390" s="351"/>
      <c r="C390" s="286" t="s">
        <v>179</v>
      </c>
      <c r="D390" s="352" t="s">
        <v>180</v>
      </c>
      <c r="E390" s="353"/>
      <c r="F390" s="353"/>
      <c r="G390" s="354"/>
      <c r="H390" s="96"/>
      <c r="I390" s="96"/>
      <c r="J390" s="96"/>
      <c r="K390" s="96"/>
      <c r="L390" s="96"/>
    </row>
    <row r="391" spans="1:12" ht="19.5" customHeight="1">
      <c r="A391" s="327"/>
      <c r="B391" s="319"/>
      <c r="C391" s="287">
        <v>30000</v>
      </c>
      <c r="D391" s="320" t="s">
        <v>371</v>
      </c>
      <c r="E391" s="321"/>
      <c r="F391" s="321"/>
      <c r="G391" s="318"/>
      <c r="H391" s="288"/>
      <c r="I391" s="288"/>
      <c r="J391" s="288"/>
      <c r="K391" s="288"/>
      <c r="L391" s="288"/>
    </row>
    <row r="392" spans="1:12" ht="18" customHeight="1">
      <c r="A392" s="327"/>
      <c r="B392" s="319"/>
      <c r="C392" s="287">
        <v>12000</v>
      </c>
      <c r="D392" s="320" t="s">
        <v>372</v>
      </c>
      <c r="E392" s="321"/>
      <c r="F392" s="321"/>
      <c r="G392" s="318"/>
      <c r="H392" s="288"/>
      <c r="I392" s="288"/>
      <c r="J392" s="288"/>
      <c r="K392" s="288"/>
      <c r="L392" s="288"/>
    </row>
    <row r="393" spans="1:12" ht="18" customHeight="1">
      <c r="A393" s="327"/>
      <c r="B393" s="319"/>
      <c r="C393" s="287">
        <v>8000</v>
      </c>
      <c r="D393" s="320" t="s">
        <v>373</v>
      </c>
      <c r="E393" s="321"/>
      <c r="F393" s="321"/>
      <c r="G393" s="318"/>
      <c r="H393" s="288"/>
      <c r="I393" s="288"/>
      <c r="J393" s="288"/>
      <c r="K393" s="288"/>
      <c r="L393" s="288"/>
    </row>
    <row r="394" spans="1:12" ht="20.25" customHeight="1">
      <c r="A394" s="327"/>
      <c r="B394" s="319"/>
      <c r="C394" s="287">
        <v>35000</v>
      </c>
      <c r="D394" s="320" t="s">
        <v>56</v>
      </c>
      <c r="E394" s="321"/>
      <c r="F394" s="321"/>
      <c r="G394" s="318"/>
      <c r="H394" s="288"/>
      <c r="I394" s="288"/>
      <c r="J394" s="288"/>
      <c r="K394" s="288"/>
      <c r="L394" s="288"/>
    </row>
    <row r="395" spans="1:12" ht="20.25" customHeight="1">
      <c r="A395" s="327"/>
      <c r="B395" s="319"/>
      <c r="C395" s="287">
        <v>112000</v>
      </c>
      <c r="D395" s="320" t="s">
        <v>374</v>
      </c>
      <c r="E395" s="321"/>
      <c r="F395" s="321"/>
      <c r="G395" s="318"/>
      <c r="H395" s="288"/>
      <c r="I395" s="288"/>
      <c r="J395" s="288"/>
      <c r="K395" s="288"/>
      <c r="L395" s="288"/>
    </row>
    <row r="396" spans="1:12" ht="20.25" customHeight="1">
      <c r="A396" s="327"/>
      <c r="B396" s="319"/>
      <c r="C396" s="287">
        <v>18000</v>
      </c>
      <c r="D396" s="320" t="s">
        <v>375</v>
      </c>
      <c r="E396" s="321"/>
      <c r="F396" s="321"/>
      <c r="G396" s="318"/>
      <c r="H396" s="288"/>
      <c r="I396" s="288"/>
      <c r="J396" s="288"/>
      <c r="K396" s="288"/>
      <c r="L396" s="288"/>
    </row>
    <row r="397" spans="1:12" ht="20.25" customHeight="1">
      <c r="A397" s="327"/>
      <c r="B397" s="319"/>
      <c r="C397" s="287">
        <v>10000</v>
      </c>
      <c r="D397" s="320" t="s">
        <v>376</v>
      </c>
      <c r="E397" s="321"/>
      <c r="F397" s="321"/>
      <c r="G397" s="318"/>
      <c r="H397" s="288"/>
      <c r="I397" s="288"/>
      <c r="J397" s="288"/>
      <c r="K397" s="288"/>
      <c r="L397" s="288"/>
    </row>
    <row r="398" spans="1:12" ht="18" customHeight="1">
      <c r="A398" s="327"/>
      <c r="B398" s="319"/>
      <c r="C398" s="287">
        <v>12400</v>
      </c>
      <c r="D398" s="320" t="s">
        <v>377</v>
      </c>
      <c r="E398" s="321"/>
      <c r="F398" s="321"/>
      <c r="G398" s="318"/>
      <c r="H398" s="288"/>
      <c r="I398" s="288"/>
      <c r="J398" s="288"/>
      <c r="K398" s="288"/>
      <c r="L398" s="288"/>
    </row>
    <row r="399" spans="1:12" ht="23.25" customHeight="1">
      <c r="A399" s="327"/>
      <c r="B399" s="319"/>
      <c r="C399" s="287">
        <v>30000</v>
      </c>
      <c r="D399" s="320" t="s">
        <v>378</v>
      </c>
      <c r="E399" s="321"/>
      <c r="F399" s="321"/>
      <c r="G399" s="318"/>
      <c r="H399" s="288"/>
      <c r="I399" s="288"/>
      <c r="J399" s="288"/>
      <c r="K399" s="288"/>
      <c r="L399" s="288"/>
    </row>
    <row r="400" spans="1:12" ht="14.25">
      <c r="A400" s="327"/>
      <c r="B400" s="319"/>
      <c r="C400" s="289">
        <v>16900</v>
      </c>
      <c r="D400" s="381" t="s">
        <v>379</v>
      </c>
      <c r="E400" s="382"/>
      <c r="F400" s="382"/>
      <c r="G400" s="383"/>
      <c r="H400" s="96"/>
      <c r="I400" s="96"/>
      <c r="J400" s="96"/>
      <c r="K400" s="96"/>
      <c r="L400" s="96"/>
    </row>
    <row r="401" spans="1:12" ht="15.75" thickBot="1">
      <c r="A401" s="368" t="s">
        <v>181</v>
      </c>
      <c r="B401" s="369"/>
      <c r="C401" s="290">
        <f>SUM(C391:C400)</f>
        <v>284300</v>
      </c>
      <c r="D401" s="291"/>
      <c r="E401" s="373"/>
      <c r="F401" s="373"/>
      <c r="G401" s="374"/>
      <c r="H401" s="96"/>
      <c r="I401" s="96"/>
      <c r="J401" s="96"/>
      <c r="K401" s="96"/>
      <c r="L401" s="96"/>
    </row>
    <row r="402" spans="1:12" ht="15" thickBot="1">
      <c r="A402" s="258"/>
      <c r="B402" s="258"/>
      <c r="C402" s="258"/>
      <c r="D402" s="96"/>
      <c r="E402" s="96"/>
      <c r="F402" s="96"/>
      <c r="G402" s="227"/>
      <c r="H402" s="96"/>
      <c r="I402" s="96"/>
      <c r="J402" s="96"/>
      <c r="K402" s="96"/>
      <c r="L402" s="96"/>
    </row>
    <row r="403" spans="1:12" ht="18.75" thickBot="1">
      <c r="A403" s="347" t="s">
        <v>182</v>
      </c>
      <c r="B403" s="348"/>
      <c r="C403" s="348"/>
      <c r="D403" s="348"/>
      <c r="E403" s="348"/>
      <c r="F403" s="348"/>
      <c r="G403" s="349"/>
      <c r="H403" s="96"/>
      <c r="I403" s="96"/>
      <c r="J403" s="96"/>
      <c r="K403" s="96"/>
      <c r="L403" s="96"/>
    </row>
    <row r="404" spans="1:12" ht="30">
      <c r="A404" s="375" t="s">
        <v>183</v>
      </c>
      <c r="B404" s="319"/>
      <c r="C404" s="292" t="s">
        <v>184</v>
      </c>
      <c r="D404" s="352" t="s">
        <v>185</v>
      </c>
      <c r="E404" s="353"/>
      <c r="F404" s="353"/>
      <c r="G404" s="354"/>
      <c r="H404" s="96"/>
      <c r="I404" s="96"/>
      <c r="J404" s="96"/>
      <c r="K404" s="96"/>
      <c r="L404" s="96"/>
    </row>
    <row r="405" spans="1:12" ht="14.25">
      <c r="A405" s="367"/>
      <c r="B405" s="316"/>
      <c r="C405" s="101"/>
      <c r="D405" s="320"/>
      <c r="E405" s="321"/>
      <c r="F405" s="321"/>
      <c r="G405" s="318"/>
      <c r="H405" s="96"/>
      <c r="I405" s="96"/>
      <c r="J405" s="96"/>
      <c r="K405" s="96"/>
      <c r="L405" s="96"/>
    </row>
    <row r="406" spans="1:12" ht="14.25">
      <c r="A406" s="379"/>
      <c r="B406" s="380"/>
      <c r="C406" s="293"/>
      <c r="D406" s="381"/>
      <c r="E406" s="382"/>
      <c r="F406" s="382"/>
      <c r="G406" s="383"/>
      <c r="H406" s="96"/>
      <c r="I406" s="96"/>
      <c r="J406" s="96"/>
      <c r="K406" s="96"/>
      <c r="L406" s="96"/>
    </row>
    <row r="407" spans="1:12" ht="31.5" customHeight="1" thickBot="1">
      <c r="A407" s="384" t="s">
        <v>186</v>
      </c>
      <c r="B407" s="369"/>
      <c r="C407" s="294">
        <f>SUM(C405:C406)</f>
        <v>0</v>
      </c>
      <c r="D407" s="385"/>
      <c r="E407" s="373"/>
      <c r="F407" s="373"/>
      <c r="G407" s="374"/>
      <c r="H407" s="96"/>
      <c r="I407" s="96"/>
      <c r="J407" s="96"/>
      <c r="K407" s="96"/>
      <c r="L407" s="96"/>
    </row>
    <row r="408" spans="1:12" ht="15.75" thickBot="1">
      <c r="A408" s="295"/>
      <c r="B408" s="178"/>
      <c r="C408" s="281"/>
      <c r="D408" s="296"/>
      <c r="E408" s="296"/>
      <c r="F408" s="296"/>
      <c r="G408" s="296"/>
      <c r="H408" s="87"/>
      <c r="I408" s="87"/>
      <c r="J408" s="87"/>
      <c r="K408" s="87"/>
      <c r="L408" s="87"/>
    </row>
    <row r="409" spans="1:12" ht="17.25" thickBot="1">
      <c r="A409" s="295"/>
      <c r="B409" s="178"/>
      <c r="C409" s="281"/>
      <c r="D409" s="370" t="s">
        <v>181</v>
      </c>
      <c r="E409" s="371"/>
      <c r="F409" s="371"/>
      <c r="G409" s="371"/>
      <c r="H409" s="371"/>
      <c r="I409" s="372"/>
      <c r="J409" s="299">
        <f>C401</f>
        <v>284300</v>
      </c>
      <c r="K409" s="87"/>
      <c r="L409" s="87"/>
    </row>
    <row r="410" spans="1:12" ht="17.25" thickBot="1">
      <c r="A410" s="295"/>
      <c r="B410" s="178"/>
      <c r="C410" s="281"/>
      <c r="D410" s="300" t="s">
        <v>182</v>
      </c>
      <c r="E410" s="297"/>
      <c r="F410" s="297"/>
      <c r="G410" s="297"/>
      <c r="H410" s="297"/>
      <c r="I410" s="298"/>
      <c r="J410" s="299">
        <f>C407</f>
        <v>0</v>
      </c>
      <c r="K410" s="87"/>
      <c r="L410" s="87"/>
    </row>
    <row r="411" spans="1:12" ht="17.25" thickBot="1">
      <c r="A411" s="295"/>
      <c r="B411" s="178"/>
      <c r="C411" s="281"/>
      <c r="D411" s="370" t="s">
        <v>187</v>
      </c>
      <c r="E411" s="371"/>
      <c r="F411" s="371"/>
      <c r="G411" s="371"/>
      <c r="H411" s="371"/>
      <c r="I411" s="372"/>
      <c r="J411" s="299">
        <f>H382-(C401+C407)</f>
        <v>1492072.2888</v>
      </c>
      <c r="K411" s="87"/>
      <c r="L411" s="87"/>
    </row>
    <row r="412" spans="1:12" ht="17.25" thickBot="1">
      <c r="A412" s="96"/>
      <c r="B412" s="96"/>
      <c r="C412" s="96"/>
      <c r="D412" s="370" t="s">
        <v>176</v>
      </c>
      <c r="E412" s="371"/>
      <c r="F412" s="371"/>
      <c r="G412" s="371"/>
      <c r="H412" s="371"/>
      <c r="I412" s="372"/>
      <c r="J412" s="299">
        <f>J409+J410+J411</f>
        <v>1776372.2888</v>
      </c>
      <c r="K412" s="96"/>
      <c r="L412" s="96"/>
    </row>
    <row r="413" spans="1:12" ht="18.75" thickBot="1">
      <c r="A413" s="263"/>
      <c r="B413" s="263"/>
      <c r="C413" s="263"/>
      <c r="D413" s="376" t="s">
        <v>188</v>
      </c>
      <c r="E413" s="377"/>
      <c r="F413" s="377"/>
      <c r="G413" s="377"/>
      <c r="H413" s="377"/>
      <c r="I413" s="378"/>
      <c r="J413" s="301">
        <f>J411/H382</f>
        <v>0.8399547201943494</v>
      </c>
      <c r="K413" s="263"/>
      <c r="L413" s="263"/>
    </row>
  </sheetData>
  <sheetProtection/>
  <mergeCells count="218">
    <mergeCell ref="A79:L79"/>
    <mergeCell ref="A80:L80"/>
    <mergeCell ref="A138:I138"/>
    <mergeCell ref="A139:L139"/>
    <mergeCell ref="A242:B242"/>
    <mergeCell ref="A243:B243"/>
    <mergeCell ref="A320:B320"/>
    <mergeCell ref="A148:B148"/>
    <mergeCell ref="A187:B187"/>
    <mergeCell ref="A321:B321"/>
    <mergeCell ref="A311:B311"/>
    <mergeCell ref="A314:B314"/>
    <mergeCell ref="A315:B315"/>
    <mergeCell ref="A318:B318"/>
    <mergeCell ref="A319:B319"/>
    <mergeCell ref="B1:L1"/>
    <mergeCell ref="A3:L3"/>
    <mergeCell ref="A4:L4"/>
    <mergeCell ref="A7:L7"/>
    <mergeCell ref="B26:C26"/>
    <mergeCell ref="A17:F17"/>
    <mergeCell ref="A18:G18"/>
    <mergeCell ref="A9:L9"/>
    <mergeCell ref="A11:G11"/>
    <mergeCell ref="A12:G12"/>
    <mergeCell ref="B13:C13"/>
    <mergeCell ref="A42:L42"/>
    <mergeCell ref="A44:K44"/>
    <mergeCell ref="A143:B143"/>
    <mergeCell ref="B35:C35"/>
    <mergeCell ref="B38:C38"/>
    <mergeCell ref="D45:E45"/>
    <mergeCell ref="F45:L45"/>
    <mergeCell ref="F46:L46"/>
    <mergeCell ref="F47:L47"/>
    <mergeCell ref="F49:L49"/>
    <mergeCell ref="F48:L48"/>
    <mergeCell ref="F50:L50"/>
    <mergeCell ref="F51:L51"/>
    <mergeCell ref="F52:L52"/>
    <mergeCell ref="F53:L53"/>
    <mergeCell ref="F54:L54"/>
    <mergeCell ref="F55:L55"/>
    <mergeCell ref="F60:L60"/>
    <mergeCell ref="F61:L61"/>
    <mergeCell ref="F56:L56"/>
    <mergeCell ref="F57:L57"/>
    <mergeCell ref="F58:L58"/>
    <mergeCell ref="F59:L59"/>
    <mergeCell ref="F62:L62"/>
    <mergeCell ref="F63:L63"/>
    <mergeCell ref="F64:L64"/>
    <mergeCell ref="F65:L65"/>
    <mergeCell ref="F66:L66"/>
    <mergeCell ref="F67:L67"/>
    <mergeCell ref="A237:B237"/>
    <mergeCell ref="A270:B270"/>
    <mergeCell ref="F72:L72"/>
    <mergeCell ref="F68:L68"/>
    <mergeCell ref="F69:L69"/>
    <mergeCell ref="F70:L70"/>
    <mergeCell ref="F71:L71"/>
    <mergeCell ref="A146:B146"/>
    <mergeCell ref="A154:A155"/>
    <mergeCell ref="A142:E142"/>
    <mergeCell ref="A149:B149"/>
    <mergeCell ref="A147:B147"/>
    <mergeCell ref="A144:B144"/>
    <mergeCell ref="A145:B145"/>
    <mergeCell ref="B154:B155"/>
    <mergeCell ref="C154:C155"/>
    <mergeCell ref="D154:D155"/>
    <mergeCell ref="F76:L76"/>
    <mergeCell ref="F75:L75"/>
    <mergeCell ref="F77:L77"/>
    <mergeCell ref="F78:L78"/>
    <mergeCell ref="A231:B231"/>
    <mergeCell ref="A232:B232"/>
    <mergeCell ref="A233:B233"/>
    <mergeCell ref="A234:B234"/>
    <mergeCell ref="A235:B235"/>
    <mergeCell ref="A236:B236"/>
    <mergeCell ref="A238:B238"/>
    <mergeCell ref="A239:B239"/>
    <mergeCell ref="A174:B174"/>
    <mergeCell ref="A190:B190"/>
    <mergeCell ref="A186:B186"/>
    <mergeCell ref="A188:B188"/>
    <mergeCell ref="A198:A199"/>
    <mergeCell ref="B198:B199"/>
    <mergeCell ref="A178:B178"/>
    <mergeCell ref="A179:B179"/>
    <mergeCell ref="A180:B180"/>
    <mergeCell ref="A185:B185"/>
    <mergeCell ref="A189:B189"/>
    <mergeCell ref="A193:B193"/>
    <mergeCell ref="A191:B191"/>
    <mergeCell ref="A324:B324"/>
    <mergeCell ref="C198:C199"/>
    <mergeCell ref="D198:D199"/>
    <mergeCell ref="E198:E199"/>
    <mergeCell ref="A229:B229"/>
    <mergeCell ref="A267:B267"/>
    <mergeCell ref="A240:B240"/>
    <mergeCell ref="A265:B265"/>
    <mergeCell ref="A266:B266"/>
    <mergeCell ref="A244:B244"/>
    <mergeCell ref="A255:C255"/>
    <mergeCell ref="A257:L257"/>
    <mergeCell ref="A271:B271"/>
    <mergeCell ref="A230:B230"/>
    <mergeCell ref="A241:B241"/>
    <mergeCell ref="A245:D245"/>
    <mergeCell ref="A248:D248"/>
    <mergeCell ref="A249:C249"/>
    <mergeCell ref="A264:B264"/>
    <mergeCell ref="A253:C253"/>
    <mergeCell ref="A317:B317"/>
    <mergeCell ref="A313:B313"/>
    <mergeCell ref="A275:E275"/>
    <mergeCell ref="A306:F306"/>
    <mergeCell ref="A307:B307"/>
    <mergeCell ref="A308:B308"/>
    <mergeCell ref="A309:B309"/>
    <mergeCell ref="A310:B310"/>
    <mergeCell ref="A312:B312"/>
    <mergeCell ref="A316:B316"/>
    <mergeCell ref="A331:B331"/>
    <mergeCell ref="A336:B336"/>
    <mergeCell ref="A330:B330"/>
    <mergeCell ref="A329:B329"/>
    <mergeCell ref="A337:B337"/>
    <mergeCell ref="A338:B338"/>
    <mergeCell ref="A342:E342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9:E359"/>
    <mergeCell ref="A360:D360"/>
    <mergeCell ref="A361:D361"/>
    <mergeCell ref="A362:D362"/>
    <mergeCell ref="A363:D363"/>
    <mergeCell ref="A391:B391"/>
    <mergeCell ref="D391:G391"/>
    <mergeCell ref="A400:B400"/>
    <mergeCell ref="D400:G400"/>
    <mergeCell ref="A392:B392"/>
    <mergeCell ref="D392:G392"/>
    <mergeCell ref="A393:B393"/>
    <mergeCell ref="D393:G393"/>
    <mergeCell ref="A394:B394"/>
    <mergeCell ref="D394:G394"/>
    <mergeCell ref="D413:I413"/>
    <mergeCell ref="A406:B406"/>
    <mergeCell ref="D406:G406"/>
    <mergeCell ref="A407:B407"/>
    <mergeCell ref="D407:G407"/>
    <mergeCell ref="D411:I411"/>
    <mergeCell ref="D412:I412"/>
    <mergeCell ref="A405:B405"/>
    <mergeCell ref="D405:G405"/>
    <mergeCell ref="A401:B401"/>
    <mergeCell ref="D409:I409"/>
    <mergeCell ref="E401:G401"/>
    <mergeCell ref="A403:G403"/>
    <mergeCell ref="A404:B404"/>
    <mergeCell ref="D404:G404"/>
    <mergeCell ref="D382:G382"/>
    <mergeCell ref="H382:I382"/>
    <mergeCell ref="A364:D364"/>
    <mergeCell ref="A365:D365"/>
    <mergeCell ref="A369:L369"/>
    <mergeCell ref="A371:B371"/>
    <mergeCell ref="A379:E379"/>
    <mergeCell ref="D381:I381"/>
    <mergeCell ref="A386:L386"/>
    <mergeCell ref="A389:G389"/>
    <mergeCell ref="A390:B390"/>
    <mergeCell ref="D390:G390"/>
    <mergeCell ref="B39:C39"/>
    <mergeCell ref="E154:E155"/>
    <mergeCell ref="A268:B268"/>
    <mergeCell ref="A269:B269"/>
    <mergeCell ref="A261:F261"/>
    <mergeCell ref="A262:F262"/>
    <mergeCell ref="A263:F263"/>
    <mergeCell ref="A250:C250"/>
    <mergeCell ref="A251:C251"/>
    <mergeCell ref="A252:C252"/>
    <mergeCell ref="A398:B398"/>
    <mergeCell ref="D398:G398"/>
    <mergeCell ref="A399:B399"/>
    <mergeCell ref="D399:G399"/>
    <mergeCell ref="F73:L73"/>
    <mergeCell ref="F74:L74"/>
    <mergeCell ref="A327:B327"/>
    <mergeCell ref="A328:B328"/>
    <mergeCell ref="A192:B192"/>
    <mergeCell ref="A254:C254"/>
    <mergeCell ref="A325:B325"/>
    <mergeCell ref="A326:B326"/>
    <mergeCell ref="A322:B322"/>
    <mergeCell ref="A323:B323"/>
    <mergeCell ref="A395:B395"/>
    <mergeCell ref="A396:B396"/>
    <mergeCell ref="A397:B397"/>
    <mergeCell ref="D395:G395"/>
    <mergeCell ref="D396:G396"/>
    <mergeCell ref="D397:G397"/>
  </mergeCells>
  <printOptions/>
  <pageMargins left="0.81" right="0.31" top="0.42" bottom="0.32" header="0.26" footer="0.18"/>
  <pageSetup fitToHeight="7" horizontalDpi="600" verticalDpi="600" orientation="portrait" paperSize="9" scale="45" r:id="rId1"/>
  <headerFooter alignWithMargins="0">
    <oddFooter>&amp;CVP/2007/013/094 - BUDGET 01-06/2008&amp;R&amp;P of &amp;N</oddFooter>
  </headerFooter>
  <rowBreaks count="6" manualBreakCount="6">
    <brk id="41" max="11" man="1"/>
    <brk id="78" max="11" man="1"/>
    <brk id="137" max="255" man="1"/>
    <brk id="195" max="11" man="1"/>
    <brk id="256" max="11" man="1"/>
    <brk id="34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Anti poverty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EAPN</dc:creator>
  <cp:keywords/>
  <dc:description/>
  <cp:lastModifiedBy>EAPN</cp:lastModifiedBy>
  <cp:lastPrinted>2009-05-12T09:30:28Z</cp:lastPrinted>
  <dcterms:created xsi:type="dcterms:W3CDTF">2008-07-10T11:46:21Z</dcterms:created>
  <dcterms:modified xsi:type="dcterms:W3CDTF">2009-06-05T12:42:46Z</dcterms:modified>
  <cp:category/>
  <cp:version/>
  <cp:contentType/>
  <cp:contentStatus/>
</cp:coreProperties>
</file>