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APN\6. Budget and Finances\Budgets\2016\"/>
    </mc:Choice>
  </mc:AlternateContent>
  <bookViews>
    <workbookView xWindow="480" yWindow="45" windowWidth="15195" windowHeight="11505" activeTab="1"/>
  </bookViews>
  <sheets>
    <sheet name="Summary Budget" sheetId="1" r:id="rId1"/>
    <sheet name="Detailed Budget " sheetId="2" r:id="rId2"/>
    <sheet name="Sheet3" sheetId="3" r:id="rId3"/>
  </sheets>
  <definedNames>
    <definedName name="_xlnm.Print_Area" localSheetId="1">'Detailed Budget '!$A$1:$K$310</definedName>
  </definedNames>
  <calcPr calcId="152511"/>
</workbook>
</file>

<file path=xl/calcChain.xml><?xml version="1.0" encoding="utf-8"?>
<calcChain xmlns="http://schemas.openxmlformats.org/spreadsheetml/2006/main">
  <c r="C32" i="2" l="1"/>
  <c r="D32" i="2"/>
  <c r="B32" i="2"/>
  <c r="C197" i="2"/>
  <c r="C250" i="2"/>
  <c r="D19" i="2" l="1"/>
  <c r="C19" i="2"/>
  <c r="L11" i="1"/>
  <c r="K11" i="1"/>
  <c r="J11" i="1"/>
  <c r="D23" i="2" l="1"/>
  <c r="E243" i="2"/>
  <c r="E246" i="2"/>
  <c r="E242" i="2"/>
  <c r="E239" i="2"/>
  <c r="E248" i="2"/>
  <c r="E285" i="2"/>
  <c r="I63" i="2" l="1"/>
  <c r="J75" i="2" l="1"/>
  <c r="G75" i="2"/>
  <c r="D75" i="2"/>
  <c r="E247" i="2"/>
  <c r="E113" i="2"/>
  <c r="D65" i="2"/>
  <c r="D64" i="2"/>
  <c r="D63" i="2"/>
  <c r="J74" i="2"/>
  <c r="G74" i="2"/>
  <c r="D74" i="2"/>
  <c r="E304" i="2"/>
  <c r="K307" i="2" s="1"/>
  <c r="E233" i="2"/>
  <c r="G257" i="2" s="1"/>
  <c r="E226" i="2"/>
  <c r="L25" i="1" s="1"/>
  <c r="D214" i="2"/>
  <c r="G255" i="2" s="1"/>
  <c r="D152" i="2"/>
  <c r="L20" i="1" s="1"/>
  <c r="E139" i="2"/>
  <c r="F175" i="2" s="1"/>
  <c r="E132" i="2"/>
  <c r="E116" i="2"/>
  <c r="L16" i="1" s="1"/>
  <c r="H103" i="2"/>
  <c r="L13" i="1" s="1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3" i="2"/>
  <c r="J72" i="2"/>
  <c r="J71" i="2"/>
  <c r="J70" i="2"/>
  <c r="J69" i="2"/>
  <c r="J68" i="2"/>
  <c r="J67" i="2"/>
  <c r="J66" i="2"/>
  <c r="J65" i="2"/>
  <c r="J64" i="2"/>
  <c r="L9" i="1"/>
  <c r="D266" i="2"/>
  <c r="L10" i="1"/>
  <c r="L7" i="1"/>
  <c r="F174" i="2" l="1"/>
  <c r="L18" i="1"/>
  <c r="E250" i="2"/>
  <c r="L27" i="1" s="1"/>
  <c r="L19" i="1"/>
  <c r="L24" i="1"/>
  <c r="I103" i="2"/>
  <c r="F172" i="2"/>
  <c r="E298" i="2"/>
  <c r="K306" i="2" s="1"/>
  <c r="D125" i="2"/>
  <c r="L17" i="1" s="1"/>
  <c r="F176" i="2"/>
  <c r="G256" i="2"/>
  <c r="L26" i="1"/>
  <c r="E168" i="2"/>
  <c r="E197" i="2"/>
  <c r="J63" i="2"/>
  <c r="L8" i="1"/>
  <c r="L6" i="1" s="1"/>
  <c r="J103" i="2" l="1"/>
  <c r="D267" i="2" s="1"/>
  <c r="L14" i="1"/>
  <c r="G258" i="2"/>
  <c r="F173" i="2"/>
  <c r="L23" i="1"/>
  <c r="L22" i="1" s="1"/>
  <c r="G254" i="2"/>
  <c r="L21" i="1"/>
  <c r="L15" i="1" s="1"/>
  <c r="F177" i="2"/>
  <c r="F178" i="2" s="1"/>
  <c r="D268" i="2" s="1"/>
  <c r="G259" i="2" l="1"/>
  <c r="D269" i="2" s="1"/>
  <c r="D270" i="2" s="1"/>
  <c r="K275" i="2" s="1"/>
  <c r="K308" i="2" s="1"/>
  <c r="K310" i="2" l="1"/>
  <c r="K309" i="2"/>
  <c r="D250" i="2"/>
  <c r="F258" i="2" s="1"/>
  <c r="D226" i="2"/>
  <c r="F256" i="2" s="1"/>
  <c r="G65" i="2"/>
  <c r="G63" i="2"/>
  <c r="G100" i="2"/>
  <c r="G101" i="2"/>
  <c r="G92" i="2"/>
  <c r="G93" i="2"/>
  <c r="G94" i="2"/>
  <c r="G95" i="2"/>
  <c r="G96" i="2"/>
  <c r="G97" i="2"/>
  <c r="G98" i="2"/>
  <c r="G99" i="2"/>
  <c r="G88" i="2"/>
  <c r="G89" i="2"/>
  <c r="G90" i="2"/>
  <c r="G91" i="2"/>
  <c r="G79" i="2"/>
  <c r="G80" i="2"/>
  <c r="G81" i="2"/>
  <c r="G82" i="2"/>
  <c r="G83" i="2"/>
  <c r="G84" i="2"/>
  <c r="G85" i="2"/>
  <c r="G86" i="2"/>
  <c r="G87" i="2"/>
  <c r="G64" i="2"/>
  <c r="G66" i="2"/>
  <c r="G67" i="2"/>
  <c r="G68" i="2"/>
  <c r="G69" i="2"/>
  <c r="G70" i="2"/>
  <c r="G71" i="2"/>
  <c r="G72" i="2"/>
  <c r="G73" i="2"/>
  <c r="G76" i="2"/>
  <c r="G77" i="2"/>
  <c r="G78" i="2"/>
  <c r="C152" i="2"/>
  <c r="E176" i="2" s="1"/>
  <c r="D168" i="2"/>
  <c r="E177" i="2" s="1"/>
  <c r="D233" i="2"/>
  <c r="K26" i="1" s="1"/>
  <c r="C214" i="2"/>
  <c r="F255" i="2" s="1"/>
  <c r="C266" i="2"/>
  <c r="E103" i="2"/>
  <c r="K13" i="1" s="1"/>
  <c r="D89" i="2"/>
  <c r="D88" i="2"/>
  <c r="D85" i="2"/>
  <c r="D84" i="2"/>
  <c r="D101" i="2"/>
  <c r="D100" i="2"/>
  <c r="D99" i="2"/>
  <c r="D98" i="2"/>
  <c r="D97" i="2"/>
  <c r="D96" i="2"/>
  <c r="D93" i="2"/>
  <c r="D92" i="2"/>
  <c r="D91" i="2"/>
  <c r="D90" i="2"/>
  <c r="D87" i="2"/>
  <c r="D86" i="2"/>
  <c r="D83" i="2"/>
  <c r="D82" i="2"/>
  <c r="D81" i="2"/>
  <c r="D80" i="2"/>
  <c r="D79" i="2"/>
  <c r="D78" i="2"/>
  <c r="B266" i="2"/>
  <c r="D304" i="2"/>
  <c r="J307" i="2" s="1"/>
  <c r="K10" i="1"/>
  <c r="J10" i="1"/>
  <c r="C233" i="2"/>
  <c r="J26" i="1" s="1"/>
  <c r="J27" i="1"/>
  <c r="C226" i="2"/>
  <c r="E256" i="2" s="1"/>
  <c r="B214" i="2"/>
  <c r="E255" i="2" s="1"/>
  <c r="E254" i="2"/>
  <c r="D139" i="2"/>
  <c r="K19" i="1" s="1"/>
  <c r="D132" i="2"/>
  <c r="K18" i="1" s="1"/>
  <c r="C132" i="2"/>
  <c r="D174" i="2" s="1"/>
  <c r="C139" i="2"/>
  <c r="J19" i="1" s="1"/>
  <c r="B152" i="2"/>
  <c r="J20" i="1" s="1"/>
  <c r="C168" i="2"/>
  <c r="J21" i="1" s="1"/>
  <c r="B125" i="2"/>
  <c r="J17" i="1" s="1"/>
  <c r="C116" i="2"/>
  <c r="J16" i="1" s="1"/>
  <c r="C103" i="2"/>
  <c r="J14" i="1" s="1"/>
  <c r="B103" i="2"/>
  <c r="J13" i="1" s="1"/>
  <c r="K9" i="1"/>
  <c r="K8" i="1"/>
  <c r="K7" i="1"/>
  <c r="J9" i="1"/>
  <c r="J8" i="1"/>
  <c r="J7" i="1"/>
  <c r="C298" i="2"/>
  <c r="I306" i="2" s="1"/>
  <c r="C304" i="2"/>
  <c r="I307" i="2" s="1"/>
  <c r="D76" i="2"/>
  <c r="D77" i="2"/>
  <c r="D94" i="2"/>
  <c r="D95" i="2"/>
  <c r="D66" i="2"/>
  <c r="D67" i="2"/>
  <c r="D68" i="2"/>
  <c r="D69" i="2"/>
  <c r="D70" i="2"/>
  <c r="D71" i="2"/>
  <c r="D72" i="2"/>
  <c r="D73" i="2"/>
  <c r="C125" i="2" l="1"/>
  <c r="K17" i="1" s="1"/>
  <c r="F257" i="2"/>
  <c r="J25" i="1"/>
  <c r="E174" i="2"/>
  <c r="B11" i="1"/>
  <c r="D175" i="2"/>
  <c r="K20" i="1"/>
  <c r="D172" i="2"/>
  <c r="J23" i="1"/>
  <c r="E257" i="2"/>
  <c r="D116" i="2"/>
  <c r="E172" i="2" s="1"/>
  <c r="F103" i="2"/>
  <c r="D298" i="2"/>
  <c r="J306" i="2" s="1"/>
  <c r="B16" i="1"/>
  <c r="D177" i="2"/>
  <c r="E258" i="2"/>
  <c r="D173" i="2"/>
  <c r="J18" i="1"/>
  <c r="J15" i="1" s="1"/>
  <c r="J24" i="1"/>
  <c r="E175" i="2"/>
  <c r="K21" i="1"/>
  <c r="K24" i="1"/>
  <c r="J6" i="1"/>
  <c r="K27" i="1"/>
  <c r="D197" i="2"/>
  <c r="F254" i="2" s="1"/>
  <c r="D176" i="2"/>
  <c r="K6" i="1"/>
  <c r="D103" i="2"/>
  <c r="B267" i="2" s="1"/>
  <c r="E173" i="2"/>
  <c r="K25" i="1"/>
  <c r="J12" i="1"/>
  <c r="F259" i="2" l="1"/>
  <c r="C269" i="2" s="1"/>
  <c r="J22" i="1"/>
  <c r="J28" i="1" s="1"/>
  <c r="J31" i="1" s="1"/>
  <c r="E259" i="2"/>
  <c r="B269" i="2" s="1"/>
  <c r="K16" i="1"/>
  <c r="K15" i="1" s="1"/>
  <c r="K14" i="1"/>
  <c r="K12" i="1" s="1"/>
  <c r="G103" i="2"/>
  <c r="E178" i="2"/>
  <c r="C268" i="2" s="1"/>
  <c r="D178" i="2"/>
  <c r="B268" i="2" s="1"/>
  <c r="K23" i="1"/>
  <c r="K22" i="1" s="1"/>
  <c r="B270" i="2" l="1"/>
  <c r="I275" i="2" s="1"/>
  <c r="I308" i="2" s="1"/>
  <c r="C267" i="2"/>
  <c r="C270" i="2" s="1"/>
  <c r="J275" i="2" s="1"/>
  <c r="J308" i="2" s="1"/>
  <c r="L12" i="1"/>
  <c r="L28" i="1" s="1"/>
  <c r="L31" i="1" s="1"/>
  <c r="K28" i="1"/>
  <c r="K31" i="1" s="1"/>
  <c r="J310" i="2" l="1"/>
  <c r="J309" i="2"/>
  <c r="B31" i="1" s="1"/>
  <c r="I310" i="2"/>
  <c r="I309" i="2"/>
  <c r="B27" i="1"/>
</calcChain>
</file>

<file path=xl/sharedStrings.xml><?xml version="1.0" encoding="utf-8"?>
<sst xmlns="http://schemas.openxmlformats.org/spreadsheetml/2006/main" count="385" uniqueCount="253">
  <si>
    <t xml:space="preserve">Name of Applicant: </t>
  </si>
  <si>
    <t xml:space="preserve">EUROPEAN ANTI POVERTY NETWORK </t>
  </si>
  <si>
    <t>The budget has to be presented in €. 
Where the Euro is not the national currency the applicant must mention the national currency used and the date and rate of change applied (see http://europa.eu.int/comm/budget/inforeuro)</t>
  </si>
  <si>
    <t>DIRECT ELIGIBLE COSTS</t>
  </si>
  <si>
    <t>Name</t>
  </si>
  <si>
    <t>Management</t>
  </si>
  <si>
    <t>Total cost Management</t>
  </si>
  <si>
    <t>Administration</t>
  </si>
  <si>
    <t>Secretarial costs</t>
  </si>
  <si>
    <t xml:space="preserve">Accountant </t>
  </si>
  <si>
    <t>Other staff</t>
  </si>
  <si>
    <t>TOTAL STAFF COST</t>
  </si>
  <si>
    <t>HEADING 2 - COST FOR TRAVEL AND SUBSISTENCE ALLOWANCES</t>
  </si>
  <si>
    <t>Type of Event</t>
  </si>
  <si>
    <t>Location</t>
  </si>
  <si>
    <t>Bureau</t>
  </si>
  <si>
    <t>Executive Committee</t>
  </si>
  <si>
    <t>General Assembly</t>
  </si>
  <si>
    <t>PPOV</t>
  </si>
  <si>
    <t>Missions Staff</t>
  </si>
  <si>
    <t>REP</t>
  </si>
  <si>
    <t>All over</t>
  </si>
  <si>
    <t xml:space="preserve">
- See also information concerning maximum of subsistence cost allowed in guidelines
</t>
  </si>
  <si>
    <t>Reference of the event (according to the above references)</t>
  </si>
  <si>
    <t xml:space="preserve">HEADING 3 : COST FOR SERVICES </t>
  </si>
  <si>
    <t>Cost for information and dissemination</t>
  </si>
  <si>
    <t>Nature of costs</t>
  </si>
  <si>
    <t>Mailings</t>
  </si>
  <si>
    <t>Subscription + Annual Report</t>
  </si>
  <si>
    <t xml:space="preserve">TOTAL </t>
  </si>
  <si>
    <t>Description of documents to be translated (from .. into..)</t>
  </si>
  <si>
    <t xml:space="preserve"> TOTAL </t>
  </si>
  <si>
    <t>Cost for evaluation</t>
  </si>
  <si>
    <t>Description of tasks to be performed and name of evaluator</t>
  </si>
  <si>
    <t>Cost for reproduction and publication</t>
  </si>
  <si>
    <t>Description of document to be reproduced or published</t>
  </si>
  <si>
    <t xml:space="preserve"> Fees for interpreters</t>
  </si>
  <si>
    <t>Ref. of the event (according to your reference under Heading 2 "Travel")</t>
  </si>
  <si>
    <t>For example for experts or consultants, etc.</t>
  </si>
  <si>
    <t xml:space="preserve"> Status and tasks to be performed</t>
  </si>
  <si>
    <t>TOTAL</t>
  </si>
  <si>
    <t>Total cost of all items in Heading Services</t>
  </si>
  <si>
    <t>Cost for translation</t>
  </si>
  <si>
    <t>Cost for publication and reproduction</t>
  </si>
  <si>
    <t>Costs for interpreters</t>
  </si>
  <si>
    <t>External experts</t>
  </si>
  <si>
    <t>Total cost of Services</t>
  </si>
  <si>
    <t>HEADING 4 : COST FOR ADMINISTRATION</t>
  </si>
  <si>
    <t>HEADING - ADMINISTRATION</t>
  </si>
  <si>
    <t>Rent of equipment or depreciation of New Techical Equipment (no depreciation of office material such as chairs, tables etc.!!!)</t>
  </si>
  <si>
    <t>Type of equipment</t>
  </si>
  <si>
    <t>Rent Photocopier/printer</t>
  </si>
  <si>
    <t xml:space="preserve">Total </t>
  </si>
  <si>
    <t>Hire of rooms (cost of rent of meeting or conference rooms, etc)</t>
  </si>
  <si>
    <t>Subject of event (according to your reference under Heading 2 "Travel")</t>
  </si>
  <si>
    <t>Hire of interpreting booths</t>
  </si>
  <si>
    <t>Subject of event (and reference)</t>
  </si>
  <si>
    <t>Costs for Audits</t>
  </si>
  <si>
    <t>Nature of Audit</t>
  </si>
  <si>
    <t>External Audit</t>
  </si>
  <si>
    <t>Photocopies</t>
  </si>
  <si>
    <t>Technical support</t>
  </si>
  <si>
    <t>Electricity</t>
  </si>
  <si>
    <t>Cleaning</t>
  </si>
  <si>
    <t>Telephone and fax</t>
  </si>
  <si>
    <t>Postage</t>
  </si>
  <si>
    <t>Office supplies</t>
  </si>
  <si>
    <t>Insurances</t>
  </si>
  <si>
    <t>Bank charges</t>
  </si>
  <si>
    <t>Total of Heading Administration</t>
  </si>
  <si>
    <t xml:space="preserve">Rent of equipment or Depreciation of New Techical Equipment </t>
  </si>
  <si>
    <t>Hire of rooms</t>
  </si>
  <si>
    <t>Audits</t>
  </si>
  <si>
    <t>Other administrative equipment</t>
  </si>
  <si>
    <t>TOTAL ELIGIBLE COST</t>
  </si>
  <si>
    <t xml:space="preserve">Staff </t>
  </si>
  <si>
    <t>Travel and Subsistence</t>
  </si>
  <si>
    <t>Services</t>
  </si>
  <si>
    <t>Total costs</t>
  </si>
  <si>
    <t>TOTAL INCOME</t>
  </si>
  <si>
    <t>BENEFICIARY'S CONTRIBUTION IN CASH</t>
  </si>
  <si>
    <t>Contributions</t>
  </si>
  <si>
    <t xml:space="preserve">co-financing in cash from other sources (enclose declarations of commitment to co-financing)
</t>
  </si>
  <si>
    <t>Total of beneficiary's contribution in cash</t>
  </si>
  <si>
    <t>Revenue generated by the operation</t>
  </si>
  <si>
    <t xml:space="preserve">Description of revenue </t>
  </si>
  <si>
    <t>Total of revenue generated by the operation</t>
  </si>
  <si>
    <t>Commission grant requested</t>
  </si>
  <si>
    <t>Percentage of the grant  to the total cost</t>
  </si>
  <si>
    <t>SUMMARY PAGE OF THE PROVISIONAL BUDGET IN EURO</t>
  </si>
  <si>
    <t>INCOME</t>
  </si>
  <si>
    <t>EXPENSES</t>
  </si>
  <si>
    <t>ELIGIBLE COSTS</t>
  </si>
  <si>
    <t>Heading 1 Staff =</t>
  </si>
  <si>
    <t xml:space="preserve">Administration </t>
  </si>
  <si>
    <t>BENEFICIARY's</t>
  </si>
  <si>
    <t xml:space="preserve">CONTRIBUTION </t>
  </si>
  <si>
    <t>Accounting</t>
  </si>
  <si>
    <t>IN CASH =</t>
  </si>
  <si>
    <t>Heading 2 Travel</t>
  </si>
  <si>
    <t>Travel</t>
  </si>
  <si>
    <t xml:space="preserve">REVENUE </t>
  </si>
  <si>
    <t>Accomodation and subsistence cost</t>
  </si>
  <si>
    <t xml:space="preserve">GENERATED </t>
  </si>
  <si>
    <t>Heading 3 Services =</t>
  </si>
  <si>
    <t xml:space="preserve">BY THE ACTION = </t>
  </si>
  <si>
    <t>Information and dissemination cost</t>
  </si>
  <si>
    <t>Translations costs</t>
  </si>
  <si>
    <t>Specific project evaluation</t>
  </si>
  <si>
    <t>Reproductions and publications</t>
  </si>
  <si>
    <t>Interpretation</t>
  </si>
  <si>
    <t>Other services</t>
  </si>
  <si>
    <t>Heading 4 Administration =</t>
  </si>
  <si>
    <t>Rent of equipment or depreciation of new equipment</t>
  </si>
  <si>
    <t>COMMISSION</t>
  </si>
  <si>
    <t>GRANT (S) =</t>
  </si>
  <si>
    <t>Other administrative costs</t>
  </si>
  <si>
    <t>TOTAL DIRECT ELIGIBLE COSTS D1</t>
  </si>
  <si>
    <t>TOTAL COST OF THE OPERATION</t>
  </si>
  <si>
    <t xml:space="preserve">Cost for translation </t>
  </si>
  <si>
    <t xml:space="preserve">Please provide full details on calculation and composition of staff costs and functions performed on an extra document </t>
  </si>
  <si>
    <t xml:space="preserve">Costs for external experts </t>
  </si>
  <si>
    <t>Other administrative costs : rent of offices and related charges.</t>
  </si>
  <si>
    <r>
      <t xml:space="preserve">HEADING 1: STAFF OF THE ORGANISATION </t>
    </r>
    <r>
      <rPr>
        <b/>
        <sz val="14"/>
        <rFont val="Arial"/>
        <family val="2"/>
      </rPr>
      <t>SPECIFICALLY ASSIGNED  TO THE OPERATION</t>
    </r>
  </si>
  <si>
    <r>
      <t xml:space="preserve">Cost for rental or depreciation of </t>
    </r>
    <r>
      <rPr>
        <b/>
        <sz val="11"/>
        <color indexed="10"/>
        <rFont val="Arial"/>
        <family val="2"/>
      </rPr>
      <t>new</t>
    </r>
    <r>
      <rPr>
        <sz val="11"/>
        <color indexed="10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technical</t>
    </r>
    <r>
      <rPr>
        <sz val="11"/>
        <color indexed="10"/>
        <rFont val="Arial"/>
        <family val="2"/>
      </rPr>
      <t xml:space="preserve"> equipment, please specify !! I</t>
    </r>
    <r>
      <rPr>
        <b/>
        <sz val="11"/>
        <color indexed="10"/>
        <rFont val="Arial"/>
        <family val="2"/>
      </rPr>
      <t xml:space="preserve">nvoices will have to be included with your claim for final payment of the subsidy
</t>
    </r>
  </si>
  <si>
    <t>Folders, Poster, Report, Campaign material</t>
  </si>
  <si>
    <t>Contribution members EAPN (expertise)</t>
  </si>
  <si>
    <t xml:space="preserve">Purchase new licenses </t>
  </si>
  <si>
    <t>Brussels</t>
  </si>
  <si>
    <t xml:space="preserve">Actual </t>
  </si>
  <si>
    <t>Actual</t>
  </si>
  <si>
    <t>Actual Total</t>
  </si>
  <si>
    <t>BUREAU 1 - Bxl</t>
  </si>
  <si>
    <t>BUREAU 2 - Bxl</t>
  </si>
  <si>
    <t>BUREAU 3 - Bxl</t>
  </si>
  <si>
    <t>GENERAL ASSEMBLY</t>
  </si>
  <si>
    <t>For example, advertisements, distribution, etc - please add spec.</t>
  </si>
  <si>
    <t>Budgeted</t>
  </si>
  <si>
    <r>
      <t xml:space="preserve">Is only eligible:
. Rent (leasing) for a determined period
. linear depreciation for </t>
    </r>
    <r>
      <rPr>
        <b/>
        <sz val="11"/>
        <color indexed="10"/>
        <rFont val="Arial"/>
        <family val="2"/>
      </rPr>
      <t>new</t>
    </r>
    <r>
      <rPr>
        <sz val="11"/>
        <color indexed="10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technical</t>
    </r>
    <r>
      <rPr>
        <sz val="11"/>
        <color indexed="10"/>
        <rFont val="Arial"/>
        <family val="2"/>
      </rPr>
      <t xml:space="preserve"> equipment over 3 years ; for existing equipment depreciation is only allowed if this equipment is less than 3 years old and not entirely depreciated.
</t>
    </r>
  </si>
  <si>
    <t>Rent offices + charges (12 months)</t>
  </si>
  <si>
    <t>Members contributions</t>
  </si>
  <si>
    <t>Cost for banking transactions (exchange losses are not eligible), insurance, etc.</t>
  </si>
  <si>
    <t>Travel sub-total Budgeted</t>
  </si>
  <si>
    <t>Subsistence 
sub-total Budgeted</t>
  </si>
  <si>
    <t>Total Budgeted</t>
  </si>
  <si>
    <t xml:space="preserve">A list below of all events </t>
  </si>
  <si>
    <t>Stagiaire (15 days)</t>
  </si>
  <si>
    <t>Total cost Administration</t>
  </si>
  <si>
    <t>Total Secretarial costs</t>
  </si>
  <si>
    <t>Actual Travel Sub-total</t>
  </si>
  <si>
    <t>Actual Subsistence Sub-total</t>
  </si>
  <si>
    <t>Budgeted Total</t>
  </si>
  <si>
    <t xml:space="preserve">Co-funding travels </t>
  </si>
  <si>
    <t>Expertise Members</t>
  </si>
  <si>
    <t>Representation costs reimbursed</t>
  </si>
  <si>
    <t>TOTALS</t>
  </si>
  <si>
    <t xml:space="preserve">Total all Headings </t>
  </si>
  <si>
    <t>*) Choose a reference for your event which can be used in the following budget items</t>
  </si>
  <si>
    <t>Donations</t>
  </si>
  <si>
    <t xml:space="preserve">EXCO 1 </t>
  </si>
  <si>
    <t>EXCO 2</t>
  </si>
  <si>
    <t>EXCO 3</t>
  </si>
  <si>
    <t>EXCO 1</t>
  </si>
  <si>
    <t xml:space="preserve">Executive Committee </t>
  </si>
  <si>
    <t>BU 1</t>
  </si>
  <si>
    <t>BU 2</t>
  </si>
  <si>
    <t>Europe Inclusion Strategy Group</t>
  </si>
  <si>
    <t>Conference</t>
  </si>
  <si>
    <t>EUROPE INCLUSION STRATEGY GROUP 1</t>
  </si>
  <si>
    <t>EUROPE INCLUSION STRATEGY GROUP 2</t>
  </si>
  <si>
    <t>EUROPE INCLUSION STRATEGY GROUP 3</t>
  </si>
  <si>
    <t>CONF</t>
  </si>
  <si>
    <t>Website + Social Media</t>
  </si>
  <si>
    <t>GA</t>
  </si>
  <si>
    <t>BU 3</t>
  </si>
  <si>
    <t>PPOV 1</t>
  </si>
  <si>
    <t>PPOV 1 - Catering 35 Networks</t>
  </si>
  <si>
    <t>TF1 - 1</t>
  </si>
  <si>
    <t>TF1 - 1 Catering 6 persons</t>
  </si>
  <si>
    <t>TF1 - 2</t>
  </si>
  <si>
    <t>TF1 - 2 Catering 6 persons</t>
  </si>
  <si>
    <t>TF2 - 1</t>
  </si>
  <si>
    <t>TF2 - 2 Catering 6 persons</t>
  </si>
  <si>
    <t>TF2 - 1 Catering 6 persons</t>
  </si>
  <si>
    <t>TF2 - 2</t>
  </si>
  <si>
    <t xml:space="preserve">General Assembly </t>
  </si>
  <si>
    <t>Contracts Networks</t>
  </si>
  <si>
    <t>Rent Payment system</t>
  </si>
  <si>
    <t>Task Force 1</t>
  </si>
  <si>
    <t>Purchase furniture (depreciation)</t>
  </si>
  <si>
    <t>EUROPE INCLUSION STRATEGY GROUP 3 - Catering 36 persons</t>
  </si>
  <si>
    <t>EUROPE INCLUSION STRATEGY GROUP 2 - Catering 36 persons</t>
  </si>
  <si>
    <t>EUROPE INCLUSION STRATEGY GROUP 1 - Catering 34 persons</t>
  </si>
  <si>
    <t>REP - Catering for 8 persons</t>
  </si>
  <si>
    <t>Translations of EAPN publications (10)</t>
  </si>
  <si>
    <t>EXCO 3 - Catering 35 persons</t>
  </si>
  <si>
    <t>EXCO 1 - Catering 33 persons</t>
  </si>
  <si>
    <t>EXCO 2 - Catering 26 persons</t>
  </si>
  <si>
    <t>Purchase laptops (depreciation)</t>
  </si>
  <si>
    <t>Purchase desktops (depreciation)</t>
  </si>
  <si>
    <t>Purchase software (depreciation)</t>
  </si>
  <si>
    <t>Budget for the period 01/01/2016 - 31/12/2016</t>
  </si>
  <si>
    <t>DETAILED BUDGET 01/01/2016 - 31/12/2016</t>
  </si>
  <si>
    <t>Adapted</t>
  </si>
  <si>
    <t>Policy Conference</t>
  </si>
  <si>
    <t>Task Force 2</t>
  </si>
  <si>
    <t>Task Force 3</t>
  </si>
  <si>
    <t>Task Force 4</t>
  </si>
  <si>
    <t>Capacity Building</t>
  </si>
  <si>
    <t>Dev Participation of PEP in EAPN</t>
  </si>
  <si>
    <t>Reference *)</t>
  </si>
  <si>
    <t>EUIS 1</t>
  </si>
  <si>
    <t>EUIS 2</t>
  </si>
  <si>
    <t>EUIS 3</t>
  </si>
  <si>
    <t>TF 1</t>
  </si>
  <si>
    <t>TF 2</t>
  </si>
  <si>
    <t>TF 3</t>
  </si>
  <si>
    <t>TF 4</t>
  </si>
  <si>
    <t>CB 1</t>
  </si>
  <si>
    <t>PPOV1</t>
  </si>
  <si>
    <t>Membership Development</t>
  </si>
  <si>
    <t>TR 2</t>
  </si>
  <si>
    <t>National work on People Experiencing Poverty</t>
  </si>
  <si>
    <t xml:space="preserve">PPOV </t>
  </si>
  <si>
    <t>CONF - Catering 50 persons</t>
  </si>
  <si>
    <t>Adapted Total</t>
  </si>
  <si>
    <t>Adapted Travel Sub-total</t>
  </si>
  <si>
    <t>Adapted Subsistence Sub-total</t>
  </si>
  <si>
    <t>CB 1 - Catering 35 persons</t>
  </si>
  <si>
    <t>TR 2 - Catering for 7 persons</t>
  </si>
  <si>
    <t>GENERAL ASSEMBLY - Catering persons</t>
  </si>
  <si>
    <t>TR 1 = MDG 1</t>
  </si>
  <si>
    <t xml:space="preserve">NRP/CSR Reports </t>
  </si>
  <si>
    <t xml:space="preserve">Evaluation EAPN </t>
  </si>
  <si>
    <t xml:space="preserve">GA </t>
  </si>
  <si>
    <t xml:space="preserve">BU 1 </t>
  </si>
  <si>
    <t xml:space="preserve">BU 2 </t>
  </si>
  <si>
    <t xml:space="preserve">BU 3 </t>
  </si>
  <si>
    <t xml:space="preserve">Consultancy TF </t>
  </si>
  <si>
    <t xml:space="preserve">Consultancy EU IS </t>
  </si>
  <si>
    <t>Consultancy CB</t>
  </si>
  <si>
    <t>Staff Development Days</t>
  </si>
  <si>
    <t xml:space="preserve">Staff Development of Personal Skills </t>
  </si>
  <si>
    <t>Work on EU IS by 31 of the National Networks</t>
  </si>
  <si>
    <t>PPOV - Work on People Experiencing Poverty by 31 NNs</t>
  </si>
  <si>
    <t>Expert accountant</t>
  </si>
  <si>
    <t>EOS 1 - Catering</t>
  </si>
  <si>
    <t>TR 1 - MDG 1</t>
  </si>
  <si>
    <t>PPOV - Catering  Networks</t>
  </si>
  <si>
    <t>Date</t>
  </si>
  <si>
    <t>Netherlands</t>
  </si>
  <si>
    <t>Update accounting system</t>
  </si>
  <si>
    <t>Projects and Fundraising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</si>
</sst>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b/>
      <i/>
      <sz val="12"/>
      <color indexed="10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8">
    <xf numFmtId="0" fontId="0" fillId="0" borderId="0" xfId="0"/>
    <xf numFmtId="0" fontId="4" fillId="0" borderId="0" xfId="0" applyFont="1"/>
    <xf numFmtId="2" fontId="4" fillId="0" borderId="1" xfId="0" applyNumberFormat="1" applyFont="1" applyBorder="1"/>
    <xf numFmtId="0" fontId="4" fillId="0" borderId="1" xfId="0" applyFont="1" applyBorder="1"/>
    <xf numFmtId="4" fontId="4" fillId="0" borderId="0" xfId="0" applyNumberFormat="1" applyFont="1"/>
    <xf numFmtId="0" fontId="5" fillId="0" borderId="2" xfId="0" applyFont="1" applyBorder="1" applyAlignment="1">
      <alignment horizontal="center"/>
    </xf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5" fillId="0" borderId="4" xfId="0" applyFont="1" applyBorder="1"/>
    <xf numFmtId="4" fontId="4" fillId="0" borderId="3" xfId="0" applyNumberFormat="1" applyFont="1" applyBorder="1"/>
    <xf numFmtId="0" fontId="4" fillId="0" borderId="5" xfId="0" applyFont="1" applyBorder="1"/>
    <xf numFmtId="2" fontId="4" fillId="0" borderId="6" xfId="0" applyNumberFormat="1" applyFont="1" applyBorder="1" applyProtection="1"/>
    <xf numFmtId="0" fontId="5" fillId="2" borderId="4" xfId="0" applyFont="1" applyFill="1" applyBorder="1"/>
    <xf numFmtId="0" fontId="4" fillId="2" borderId="4" xfId="0" applyFont="1" applyFill="1" applyBorder="1"/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164" fontId="4" fillId="0" borderId="7" xfId="1" applyFont="1" applyBorder="1" applyProtection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2" borderId="2" xfId="0" applyFont="1" applyFill="1" applyBorder="1"/>
    <xf numFmtId="4" fontId="5" fillId="2" borderId="3" xfId="0" applyNumberFormat="1" applyFont="1" applyFill="1" applyBorder="1" applyAlignment="1" applyProtection="1">
      <alignment horizontal="right"/>
    </xf>
    <xf numFmtId="0" fontId="4" fillId="0" borderId="0" xfId="0" applyFont="1" applyBorder="1"/>
    <xf numFmtId="4" fontId="4" fillId="0" borderId="11" xfId="0" applyNumberFormat="1" applyFont="1" applyBorder="1" applyProtection="1"/>
    <xf numFmtId="0" fontId="6" fillId="0" borderId="0" xfId="0" applyFont="1" applyBorder="1"/>
    <xf numFmtId="0" fontId="4" fillId="0" borderId="5" xfId="0" applyFont="1" applyBorder="1" applyAlignment="1">
      <alignment horizontal="left"/>
    </xf>
    <xf numFmtId="4" fontId="5" fillId="0" borderId="7" xfId="0" applyNumberFormat="1" applyFont="1" applyFill="1" applyBorder="1" applyProtection="1"/>
    <xf numFmtId="4" fontId="4" fillId="0" borderId="12" xfId="0" applyNumberFormat="1" applyFont="1" applyBorder="1" applyProtection="1"/>
    <xf numFmtId="0" fontId="4" fillId="0" borderId="13" xfId="0" applyFont="1" applyBorder="1"/>
    <xf numFmtId="4" fontId="4" fillId="0" borderId="11" xfId="0" applyNumberFormat="1" applyFont="1" applyBorder="1" applyAlignment="1" applyProtection="1">
      <alignment horizontal="right"/>
    </xf>
    <xf numFmtId="4" fontId="4" fillId="0" borderId="12" xfId="0" applyNumberFormat="1" applyFont="1" applyBorder="1" applyAlignment="1" applyProtection="1">
      <alignment horizontal="right"/>
    </xf>
    <xf numFmtId="0" fontId="4" fillId="2" borderId="2" xfId="0" applyFont="1" applyFill="1" applyBorder="1"/>
    <xf numFmtId="0" fontId="4" fillId="0" borderId="14" xfId="0" applyFont="1" applyBorder="1" applyAlignment="1"/>
    <xf numFmtId="0" fontId="4" fillId="0" borderId="0" xfId="0" applyFont="1" applyBorder="1" applyAlignment="1"/>
    <xf numFmtId="0" fontId="4" fillId="0" borderId="15" xfId="0" applyFont="1" applyBorder="1" applyAlignment="1"/>
    <xf numFmtId="4" fontId="4" fillId="0" borderId="16" xfId="0" applyNumberFormat="1" applyFont="1" applyBorder="1" applyProtection="1"/>
    <xf numFmtId="164" fontId="5" fillId="0" borderId="7" xfId="1" applyFont="1" applyBorder="1" applyProtection="1"/>
    <xf numFmtId="0" fontId="4" fillId="0" borderId="13" xfId="0" applyFont="1" applyBorder="1" applyAlignment="1"/>
    <xf numFmtId="0" fontId="4" fillId="0" borderId="17" xfId="0" applyFont="1" applyBorder="1" applyAlignment="1"/>
    <xf numFmtId="4" fontId="4" fillId="0" borderId="18" xfId="0" applyNumberFormat="1" applyFont="1" applyBorder="1" applyProtection="1"/>
    <xf numFmtId="0" fontId="4" fillId="0" borderId="19" xfId="0" applyFont="1" applyBorder="1" applyAlignment="1"/>
    <xf numFmtId="0" fontId="4" fillId="0" borderId="20" xfId="0" applyFont="1" applyBorder="1" applyAlignment="1"/>
    <xf numFmtId="0" fontId="4" fillId="0" borderId="15" xfId="0" applyFont="1" applyBorder="1"/>
    <xf numFmtId="0" fontId="4" fillId="0" borderId="17" xfId="0" applyFont="1" applyBorder="1"/>
    <xf numFmtId="164" fontId="5" fillId="0" borderId="7" xfId="1" applyFont="1" applyBorder="1" applyAlignment="1" applyProtection="1">
      <alignment horizontal="right"/>
    </xf>
    <xf numFmtId="0" fontId="4" fillId="0" borderId="20" xfId="0" applyFont="1" applyBorder="1"/>
    <xf numFmtId="0" fontId="0" fillId="0" borderId="5" xfId="0" applyBorder="1"/>
    <xf numFmtId="0" fontId="5" fillId="2" borderId="21" xfId="0" applyFont="1" applyFill="1" applyBorder="1"/>
    <xf numFmtId="164" fontId="4" fillId="2" borderId="15" xfId="1" applyFont="1" applyFill="1" applyBorder="1" applyProtection="1"/>
    <xf numFmtId="0" fontId="5" fillId="2" borderId="22" xfId="0" applyFont="1" applyFill="1" applyBorder="1"/>
    <xf numFmtId="0" fontId="5" fillId="2" borderId="5" xfId="0" applyFont="1" applyFill="1" applyBorder="1"/>
    <xf numFmtId="164" fontId="4" fillId="2" borderId="17" xfId="1" applyFont="1" applyFill="1" applyBorder="1" applyProtection="1"/>
    <xf numFmtId="0" fontId="5" fillId="2" borderId="0" xfId="0" applyFont="1" applyFill="1" applyBorder="1"/>
    <xf numFmtId="0" fontId="5" fillId="2" borderId="23" xfId="0" applyFont="1" applyFill="1" applyBorder="1" applyAlignment="1">
      <alignment horizontal="left" indent="1"/>
    </xf>
    <xf numFmtId="4" fontId="5" fillId="2" borderId="20" xfId="0" applyNumberFormat="1" applyFont="1" applyFill="1" applyBorder="1" applyProtection="1"/>
    <xf numFmtId="0" fontId="5" fillId="2" borderId="1" xfId="0" applyFont="1" applyFill="1" applyBorder="1"/>
    <xf numFmtId="0" fontId="5" fillId="0" borderId="0" xfId="0" applyFont="1"/>
    <xf numFmtId="2" fontId="4" fillId="0" borderId="0" xfId="0" applyNumberFormat="1" applyFont="1"/>
    <xf numFmtId="0" fontId="7" fillId="3" borderId="24" xfId="0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9" fillId="0" borderId="0" xfId="0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7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 wrapText="1"/>
    </xf>
    <xf numFmtId="0" fontId="15" fillId="0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5" fillId="0" borderId="25" xfId="0" applyFont="1" applyFill="1" applyBorder="1" applyAlignment="1" applyProtection="1">
      <alignment vertical="center" wrapText="1"/>
      <protection locked="0"/>
    </xf>
    <xf numFmtId="4" fontId="15" fillId="3" borderId="27" xfId="0" applyNumberFormat="1" applyFont="1" applyFill="1" applyBorder="1" applyProtection="1"/>
    <xf numFmtId="0" fontId="12" fillId="0" borderId="0" xfId="0" applyFont="1" applyFill="1" applyProtection="1"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horizontal="center" wrapText="1"/>
    </xf>
    <xf numFmtId="2" fontId="5" fillId="4" borderId="0" xfId="0" applyNumberFormat="1" applyFont="1" applyFill="1" applyBorder="1" applyProtection="1"/>
    <xf numFmtId="0" fontId="16" fillId="5" borderId="2" xfId="0" applyFont="1" applyFill="1" applyBorder="1" applyProtection="1">
      <protection locked="0"/>
    </xf>
    <xf numFmtId="0" fontId="16" fillId="5" borderId="4" xfId="0" applyFont="1" applyFill="1" applyBorder="1" applyProtection="1">
      <protection locked="0"/>
    </xf>
    <xf numFmtId="4" fontId="15" fillId="3" borderId="27" xfId="0" applyNumberFormat="1" applyFont="1" applyFill="1" applyBorder="1" applyAlignment="1" applyProtection="1">
      <alignment wrapText="1"/>
    </xf>
    <xf numFmtId="0" fontId="16" fillId="5" borderId="2" xfId="0" applyFont="1" applyFill="1" applyBorder="1" applyAlignment="1" applyProtection="1">
      <alignment wrapText="1"/>
      <protection locked="0"/>
    </xf>
    <xf numFmtId="2" fontId="16" fillId="5" borderId="4" xfId="0" applyNumberFormat="1" applyFont="1" applyFill="1" applyBorder="1" applyAlignment="1" applyProtection="1">
      <alignment wrapText="1"/>
      <protection locked="0"/>
    </xf>
    <xf numFmtId="4" fontId="16" fillId="5" borderId="29" xfId="0" applyNumberFormat="1" applyFont="1" applyFill="1" applyBorder="1" applyAlignment="1" applyProtection="1">
      <alignment wrapText="1"/>
    </xf>
    <xf numFmtId="0" fontId="16" fillId="5" borderId="2" xfId="0" applyFont="1" applyFill="1" applyBorder="1"/>
    <xf numFmtId="0" fontId="16" fillId="5" borderId="4" xfId="0" applyFont="1" applyFill="1" applyBorder="1"/>
    <xf numFmtId="0" fontId="15" fillId="0" borderId="30" xfId="0" applyFont="1" applyBorder="1" applyAlignment="1" applyProtection="1">
      <alignment vertical="center" wrapText="1"/>
      <protection locked="0"/>
    </xf>
    <xf numFmtId="0" fontId="15" fillId="0" borderId="31" xfId="0" applyFont="1" applyBorder="1" applyAlignment="1" applyProtection="1">
      <alignment wrapText="1"/>
      <protection locked="0"/>
    </xf>
    <xf numFmtId="4" fontId="15" fillId="3" borderId="32" xfId="0" applyNumberFormat="1" applyFont="1" applyFill="1" applyBorder="1" applyAlignment="1" applyProtection="1">
      <alignment wrapText="1"/>
    </xf>
    <xf numFmtId="0" fontId="16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2" fontId="16" fillId="0" borderId="0" xfId="0" applyNumberFormat="1" applyFont="1" applyFill="1" applyBorder="1" applyAlignment="1">
      <alignment wrapText="1"/>
    </xf>
    <xf numFmtId="4" fontId="16" fillId="0" borderId="0" xfId="0" applyNumberFormat="1" applyFont="1" applyFill="1" applyBorder="1" applyAlignment="1" applyProtection="1">
      <alignment wrapText="1"/>
    </xf>
    <xf numFmtId="4" fontId="15" fillId="3" borderId="33" xfId="0" applyNumberFormat="1" applyFont="1" applyFill="1" applyBorder="1" applyAlignment="1" applyProtection="1">
      <alignment wrapText="1"/>
    </xf>
    <xf numFmtId="0" fontId="16" fillId="5" borderId="31" xfId="0" applyFont="1" applyFill="1" applyBorder="1"/>
    <xf numFmtId="0" fontId="16" fillId="5" borderId="34" xfId="0" applyFont="1" applyFill="1" applyBorder="1"/>
    <xf numFmtId="4" fontId="16" fillId="5" borderId="32" xfId="0" applyNumberFormat="1" applyFont="1" applyFill="1" applyBorder="1" applyProtection="1"/>
    <xf numFmtId="0" fontId="16" fillId="0" borderId="0" xfId="0" applyFont="1" applyFill="1" applyBorder="1"/>
    <xf numFmtId="2" fontId="16" fillId="0" borderId="0" xfId="0" applyNumberFormat="1" applyFont="1" applyFill="1" applyBorder="1"/>
    <xf numFmtId="4" fontId="16" fillId="0" borderId="0" xfId="0" applyNumberFormat="1" applyFont="1" applyFill="1" applyBorder="1" applyProtection="1"/>
    <xf numFmtId="4" fontId="15" fillId="3" borderId="33" xfId="0" applyNumberFormat="1" applyFont="1" applyFill="1" applyBorder="1" applyAlignment="1" applyProtection="1">
      <alignment horizontal="right" vertical="center" wrapText="1"/>
    </xf>
    <xf numFmtId="4" fontId="16" fillId="5" borderId="32" xfId="0" applyNumberFormat="1" applyFont="1" applyFill="1" applyBorder="1"/>
    <xf numFmtId="4" fontId="15" fillId="3" borderId="27" xfId="0" applyNumberFormat="1" applyFont="1" applyFill="1" applyBorder="1"/>
    <xf numFmtId="0" fontId="13" fillId="0" borderId="4" xfId="0" applyFont="1" applyBorder="1" applyAlignment="1">
      <alignment wrapText="1"/>
    </xf>
    <xf numFmtId="4" fontId="15" fillId="3" borderId="6" xfId="0" applyNumberFormat="1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vertical="top" wrapText="1"/>
    </xf>
    <xf numFmtId="2" fontId="5" fillId="0" borderId="0" xfId="0" applyNumberFormat="1" applyFont="1" applyFill="1" applyBorder="1" applyAlignment="1" applyProtection="1">
      <alignment vertical="top" wrapText="1"/>
    </xf>
    <xf numFmtId="0" fontId="5" fillId="0" borderId="0" xfId="0" applyFont="1" applyFill="1" applyProtection="1">
      <protection locked="0"/>
    </xf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5" fillId="4" borderId="0" xfId="0" applyFont="1" applyFill="1" applyBorder="1" applyAlignment="1" applyProtection="1">
      <alignment vertical="top" wrapText="1"/>
    </xf>
    <xf numFmtId="2" fontId="5" fillId="4" borderId="0" xfId="0" applyNumberFormat="1" applyFont="1" applyFill="1" applyBorder="1" applyAlignment="1" applyProtection="1">
      <alignment vertical="top" wrapText="1"/>
    </xf>
    <xf numFmtId="0" fontId="6" fillId="4" borderId="0" xfId="0" applyFont="1" applyFill="1" applyProtection="1">
      <protection locked="0"/>
    </xf>
    <xf numFmtId="0" fontId="4" fillId="4" borderId="0" xfId="0" applyFont="1" applyFill="1" applyProtection="1"/>
    <xf numFmtId="0" fontId="4" fillId="4" borderId="0" xfId="0" applyFont="1" applyFill="1" applyProtection="1">
      <protection locked="0"/>
    </xf>
    <xf numFmtId="0" fontId="16" fillId="6" borderId="2" xfId="0" applyFont="1" applyFill="1" applyBorder="1" applyProtection="1">
      <protection locked="0"/>
    </xf>
    <xf numFmtId="0" fontId="16" fillId="6" borderId="4" xfId="0" applyFont="1" applyFill="1" applyBorder="1" applyProtection="1">
      <protection locked="0"/>
    </xf>
    <xf numFmtId="0" fontId="15" fillId="6" borderId="4" xfId="0" applyFont="1" applyFill="1" applyBorder="1" applyProtection="1">
      <protection locked="0"/>
    </xf>
    <xf numFmtId="0" fontId="15" fillId="6" borderId="3" xfId="0" applyFont="1" applyFill="1" applyBorder="1" applyProtection="1">
      <protection locked="0"/>
    </xf>
    <xf numFmtId="0" fontId="15" fillId="0" borderId="0" xfId="0" applyFont="1" applyFill="1" applyProtection="1"/>
    <xf numFmtId="0" fontId="15" fillId="0" borderId="0" xfId="0" applyFont="1" applyProtection="1"/>
    <xf numFmtId="4" fontId="16" fillId="5" borderId="29" xfId="0" applyNumberFormat="1" applyFont="1" applyFill="1" applyBorder="1" applyProtection="1"/>
    <xf numFmtId="0" fontId="16" fillId="0" borderId="0" xfId="0" applyFont="1" applyFill="1" applyBorder="1" applyProtection="1">
      <protection locked="0"/>
    </xf>
    <xf numFmtId="4" fontId="16" fillId="0" borderId="0" xfId="0" applyNumberFormat="1" applyFont="1" applyFill="1" applyBorder="1" applyProtection="1">
      <protection locked="0"/>
    </xf>
    <xf numFmtId="0" fontId="15" fillId="5" borderId="4" xfId="0" applyFont="1" applyFill="1" applyBorder="1" applyProtection="1">
      <protection locked="0"/>
    </xf>
    <xf numFmtId="0" fontId="16" fillId="3" borderId="33" xfId="0" applyFont="1" applyFill="1" applyBorder="1" applyAlignment="1" applyProtection="1">
      <alignment horizontal="center" vertical="center" wrapText="1"/>
      <protection locked="0"/>
    </xf>
    <xf numFmtId="0" fontId="16" fillId="5" borderId="23" xfId="0" applyFont="1" applyFill="1" applyBorder="1" applyProtection="1"/>
    <xf numFmtId="0" fontId="15" fillId="5" borderId="1" xfId="0" applyFont="1" applyFill="1" applyBorder="1" applyProtection="1">
      <protection locked="0"/>
    </xf>
    <xf numFmtId="4" fontId="16" fillId="5" borderId="20" xfId="0" applyNumberFormat="1" applyFont="1" applyFill="1" applyBorder="1" applyProtection="1"/>
    <xf numFmtId="0" fontId="16" fillId="4" borderId="5" xfId="0" applyFont="1" applyFill="1" applyBorder="1" applyProtection="1">
      <protection locked="0"/>
    </xf>
    <xf numFmtId="0" fontId="16" fillId="4" borderId="0" xfId="0" applyFont="1" applyFill="1" applyBorder="1" applyProtection="1">
      <protection locked="0"/>
    </xf>
    <xf numFmtId="0" fontId="15" fillId="4" borderId="0" xfId="0" applyFont="1" applyFill="1" applyBorder="1" applyProtection="1">
      <protection locked="0"/>
    </xf>
    <xf numFmtId="2" fontId="16" fillId="4" borderId="0" xfId="0" applyNumberFormat="1" applyFont="1" applyFill="1" applyBorder="1" applyProtection="1">
      <protection locked="0"/>
    </xf>
    <xf numFmtId="0" fontId="15" fillId="0" borderId="0" xfId="0" applyFont="1" applyBorder="1" applyProtection="1">
      <protection locked="0"/>
    </xf>
    <xf numFmtId="4" fontId="16" fillId="2" borderId="24" xfId="0" applyNumberFormat="1" applyFont="1" applyFill="1" applyBorder="1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2" fillId="0" borderId="0" xfId="0" applyFont="1" applyProtection="1"/>
    <xf numFmtId="0" fontId="5" fillId="0" borderId="0" xfId="0" applyFont="1" applyProtection="1">
      <protection locked="0"/>
    </xf>
    <xf numFmtId="0" fontId="5" fillId="0" borderId="0" xfId="0" applyFont="1" applyProtection="1"/>
    <xf numFmtId="2" fontId="4" fillId="0" borderId="0" xfId="0" applyNumberFormat="1" applyFont="1" applyProtection="1"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2" fontId="7" fillId="0" borderId="0" xfId="0" applyNumberFormat="1" applyFont="1" applyFill="1" applyBorder="1" applyAlignment="1" applyProtection="1">
      <alignment wrapText="1"/>
    </xf>
    <xf numFmtId="0" fontId="5" fillId="0" borderId="0" xfId="0" applyFont="1" applyFill="1" applyBorder="1" applyProtection="1">
      <protection locked="0"/>
    </xf>
    <xf numFmtId="2" fontId="16" fillId="0" borderId="0" xfId="0" applyNumberFormat="1" applyFont="1" applyFill="1" applyBorder="1" applyProtection="1"/>
    <xf numFmtId="0" fontId="20" fillId="0" borderId="0" xfId="0" applyFont="1" applyProtection="1"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Continuous" vertical="center"/>
      <protection locked="0"/>
    </xf>
    <xf numFmtId="0" fontId="16" fillId="0" borderId="0" xfId="0" applyFont="1" applyFill="1" applyBorder="1" applyAlignment="1" applyProtection="1">
      <alignment wrapText="1"/>
      <protection locked="0"/>
    </xf>
    <xf numFmtId="0" fontId="15" fillId="0" borderId="0" xfId="0" applyFont="1" applyFill="1" applyBorder="1" applyAlignment="1" applyProtection="1"/>
    <xf numFmtId="4" fontId="23" fillId="6" borderId="24" xfId="0" applyNumberFormat="1" applyFont="1" applyFill="1" applyBorder="1" applyAlignment="1" applyProtection="1">
      <alignment wrapText="1"/>
    </xf>
    <xf numFmtId="0" fontId="23" fillId="6" borderId="2" xfId="0" applyFont="1" applyFill="1" applyBorder="1" applyAlignment="1" applyProtection="1"/>
    <xf numFmtId="10" fontId="23" fillId="6" borderId="24" xfId="2" applyNumberFormat="1" applyFont="1" applyFill="1" applyBorder="1" applyAlignment="1" applyProtection="1">
      <alignment wrapText="1"/>
    </xf>
    <xf numFmtId="4" fontId="5" fillId="2" borderId="37" xfId="0" applyNumberFormat="1" applyFont="1" applyFill="1" applyBorder="1" applyProtection="1"/>
    <xf numFmtId="4" fontId="5" fillId="2" borderId="38" xfId="0" applyNumberFormat="1" applyFont="1" applyFill="1" applyBorder="1" applyProtection="1"/>
    <xf numFmtId="4" fontId="5" fillId="2" borderId="24" xfId="0" applyNumberFormat="1" applyFont="1" applyFill="1" applyBorder="1" applyAlignment="1" applyProtection="1">
      <alignment horizontal="right"/>
    </xf>
    <xf numFmtId="4" fontId="4" fillId="0" borderId="39" xfId="0" applyNumberFormat="1" applyFont="1" applyBorder="1" applyProtection="1"/>
    <xf numFmtId="0" fontId="16" fillId="0" borderId="25" xfId="0" applyFont="1" applyBorder="1" applyAlignment="1" applyProtection="1">
      <alignment horizontal="center" vertical="center" wrapText="1"/>
      <protection locked="0"/>
    </xf>
    <xf numFmtId="4" fontId="15" fillId="3" borderId="40" xfId="0" applyNumberFormat="1" applyFont="1" applyFill="1" applyBorder="1" applyProtection="1"/>
    <xf numFmtId="4" fontId="7" fillId="2" borderId="24" xfId="0" applyNumberFormat="1" applyFont="1" applyFill="1" applyBorder="1" applyAlignment="1" applyProtection="1"/>
    <xf numFmtId="0" fontId="16" fillId="3" borderId="41" xfId="0" applyFont="1" applyFill="1" applyBorder="1" applyAlignment="1">
      <alignment horizontal="center" vertical="top" wrapText="1"/>
    </xf>
    <xf numFmtId="0" fontId="16" fillId="3" borderId="41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>
      <alignment horizontal="right"/>
    </xf>
    <xf numFmtId="4" fontId="16" fillId="3" borderId="33" xfId="0" applyNumberFormat="1" applyFont="1" applyFill="1" applyBorder="1" applyAlignment="1" applyProtection="1">
      <alignment wrapText="1"/>
    </xf>
    <xf numFmtId="4" fontId="16" fillId="3" borderId="27" xfId="0" applyNumberFormat="1" applyFont="1" applyFill="1" applyBorder="1" applyAlignment="1" applyProtection="1">
      <alignment wrapText="1"/>
    </xf>
    <xf numFmtId="4" fontId="16" fillId="3" borderId="33" xfId="0" applyNumberFormat="1" applyFont="1" applyFill="1" applyBorder="1" applyAlignment="1" applyProtection="1">
      <alignment horizontal="right" vertical="center" wrapText="1"/>
    </xf>
    <xf numFmtId="4" fontId="16" fillId="3" borderId="27" xfId="0" applyNumberFormat="1" applyFont="1" applyFill="1" applyBorder="1"/>
    <xf numFmtId="4" fontId="16" fillId="3" borderId="6" xfId="0" applyNumberFormat="1" applyFont="1" applyFill="1" applyBorder="1" applyAlignment="1" applyProtection="1">
      <alignment wrapText="1"/>
    </xf>
    <xf numFmtId="4" fontId="16" fillId="3" borderId="27" xfId="0" applyNumberFormat="1" applyFont="1" applyFill="1" applyBorder="1" applyProtection="1"/>
    <xf numFmtId="0" fontId="2" fillId="6" borderId="24" xfId="0" applyFont="1" applyFill="1" applyBorder="1" applyProtection="1">
      <protection locked="0"/>
    </xf>
    <xf numFmtId="4" fontId="4" fillId="0" borderId="41" xfId="0" applyNumberFormat="1" applyFont="1" applyBorder="1" applyProtection="1"/>
    <xf numFmtId="4" fontId="4" fillId="0" borderId="40" xfId="0" applyNumberFormat="1" applyFont="1" applyBorder="1" applyProtection="1"/>
    <xf numFmtId="4" fontId="4" fillId="0" borderId="42" xfId="0" applyNumberFormat="1" applyFont="1" applyBorder="1" applyProtection="1"/>
    <xf numFmtId="4" fontId="4" fillId="0" borderId="40" xfId="0" applyNumberFormat="1" applyFont="1" applyBorder="1" applyAlignment="1" applyProtection="1">
      <alignment horizontal="right"/>
    </xf>
    <xf numFmtId="4" fontId="4" fillId="0" borderId="42" xfId="0" applyNumberFormat="1" applyFont="1" applyBorder="1" applyAlignment="1" applyProtection="1">
      <alignment horizontal="right"/>
    </xf>
    <xf numFmtId="4" fontId="4" fillId="0" borderId="43" xfId="0" applyNumberFormat="1" applyFont="1" applyBorder="1" applyProtection="1"/>
    <xf numFmtId="4" fontId="4" fillId="0" borderId="44" xfId="0" applyNumberFormat="1" applyFont="1" applyBorder="1" applyProtection="1"/>
    <xf numFmtId="4" fontId="4" fillId="0" borderId="45" xfId="0" applyNumberFormat="1" applyFont="1" applyBorder="1" applyProtection="1"/>
    <xf numFmtId="4" fontId="4" fillId="0" borderId="20" xfId="0" applyNumberFormat="1" applyFont="1" applyBorder="1" applyProtection="1"/>
    <xf numFmtId="0" fontId="15" fillId="0" borderId="30" xfId="0" applyFont="1" applyBorder="1" applyAlignment="1" applyProtection="1">
      <alignment vertical="top" wrapText="1"/>
      <protection locked="0"/>
    </xf>
    <xf numFmtId="0" fontId="15" fillId="0" borderId="30" xfId="0" applyFont="1" applyBorder="1" applyAlignment="1" applyProtection="1">
      <alignment wrapText="1"/>
      <protection locked="0"/>
    </xf>
    <xf numFmtId="0" fontId="18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4" fontId="15" fillId="0" borderId="0" xfId="0" applyNumberFormat="1" applyFont="1" applyFill="1" applyBorder="1" applyAlignment="1" applyProtection="1">
      <alignment wrapText="1"/>
    </xf>
    <xf numFmtId="0" fontId="13" fillId="0" borderId="5" xfId="0" applyFont="1" applyBorder="1" applyAlignment="1" applyProtection="1">
      <alignment vertical="top"/>
      <protection locked="0"/>
    </xf>
    <xf numFmtId="4" fontId="15" fillId="3" borderId="40" xfId="0" applyNumberFormat="1" applyFont="1" applyFill="1" applyBorder="1" applyAlignment="1" applyProtection="1">
      <alignment wrapText="1"/>
    </xf>
    <xf numFmtId="4" fontId="16" fillId="5" borderId="24" xfId="0" applyNumberFormat="1" applyFont="1" applyFill="1" applyBorder="1" applyAlignment="1" applyProtection="1">
      <alignment wrapText="1"/>
    </xf>
    <xf numFmtId="0" fontId="16" fillId="5" borderId="2" xfId="0" applyFont="1" applyFill="1" applyBorder="1" applyAlignment="1"/>
    <xf numFmtId="4" fontId="16" fillId="5" borderId="29" xfId="0" applyNumberFormat="1" applyFont="1" applyFill="1" applyBorder="1" applyAlignment="1" applyProtection="1"/>
    <xf numFmtId="4" fontId="16" fillId="0" borderId="0" xfId="0" applyNumberFormat="1" applyFont="1" applyFill="1" applyBorder="1" applyAlignment="1" applyProtection="1"/>
    <xf numFmtId="0" fontId="0" fillId="0" borderId="0" xfId="0" applyFill="1" applyBorder="1"/>
    <xf numFmtId="0" fontId="16" fillId="0" borderId="0" xfId="0" applyFont="1" applyFill="1" applyBorder="1" applyAlignment="1">
      <alignment horizontal="center" vertical="top" wrapText="1"/>
    </xf>
    <xf numFmtId="4" fontId="16" fillId="0" borderId="0" xfId="0" applyNumberFormat="1" applyFont="1" applyFill="1" applyBorder="1" applyAlignment="1" applyProtection="1">
      <alignment horizontal="right" vertical="center" wrapText="1"/>
    </xf>
    <xf numFmtId="4" fontId="15" fillId="0" borderId="0" xfId="0" applyNumberFormat="1" applyFont="1" applyFill="1" applyBorder="1" applyAlignment="1" applyProtection="1">
      <alignment horizontal="right" vertical="center" wrapText="1"/>
    </xf>
    <xf numFmtId="4" fontId="16" fillId="0" borderId="0" xfId="0" applyNumberFormat="1" applyFont="1" applyFill="1" applyBorder="1"/>
    <xf numFmtId="4" fontId="15" fillId="0" borderId="0" xfId="0" applyNumberFormat="1" applyFont="1" applyFill="1" applyBorder="1"/>
    <xf numFmtId="0" fontId="15" fillId="0" borderId="0" xfId="0" applyFont="1" applyFill="1" applyBorder="1"/>
    <xf numFmtId="0" fontId="16" fillId="5" borderId="31" xfId="0" applyFont="1" applyFill="1" applyBorder="1" applyAlignment="1" applyProtection="1"/>
    <xf numFmtId="0" fontId="15" fillId="5" borderId="34" xfId="0" applyFont="1" applyFill="1" applyBorder="1" applyAlignment="1"/>
    <xf numFmtId="4" fontId="16" fillId="5" borderId="32" xfId="0" applyNumberFormat="1" applyFont="1" applyFill="1" applyBorder="1" applyAlignment="1" applyProtection="1"/>
    <xf numFmtId="2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0" xfId="0" applyNumberFormat="1" applyFont="1" applyFill="1" applyBorder="1" applyProtection="1"/>
    <xf numFmtId="0" fontId="16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/>
    <xf numFmtId="0" fontId="15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right" vertical="center" wrapText="1"/>
      <protection locked="0"/>
    </xf>
    <xf numFmtId="0" fontId="16" fillId="3" borderId="46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/>
    <xf numFmtId="4" fontId="15" fillId="2" borderId="46" xfId="0" applyNumberFormat="1" applyFont="1" applyFill="1" applyBorder="1" applyProtection="1"/>
    <xf numFmtId="4" fontId="15" fillId="2" borderId="40" xfId="0" applyNumberFormat="1" applyFont="1" applyFill="1" applyBorder="1" applyProtection="1"/>
    <xf numFmtId="4" fontId="15" fillId="2" borderId="42" xfId="0" applyNumberFormat="1" applyFont="1" applyFill="1" applyBorder="1" applyProtection="1"/>
    <xf numFmtId="0" fontId="16" fillId="0" borderId="41" xfId="0" applyFont="1" applyFill="1" applyBorder="1" applyAlignment="1" applyProtection="1">
      <alignment horizontal="center" vertical="center" wrapText="1"/>
      <protection locked="0"/>
    </xf>
    <xf numFmtId="4" fontId="16" fillId="5" borderId="24" xfId="0" applyNumberFormat="1" applyFont="1" applyFill="1" applyBorder="1" applyProtection="1"/>
    <xf numFmtId="4" fontId="7" fillId="2" borderId="24" xfId="0" applyNumberFormat="1" applyFont="1" applyFill="1" applyBorder="1" applyProtection="1"/>
    <xf numFmtId="0" fontId="2" fillId="2" borderId="24" xfId="0" applyFont="1" applyFill="1" applyBorder="1" applyAlignment="1" applyProtection="1">
      <alignment horizontal="center" wrapText="1"/>
    </xf>
    <xf numFmtId="0" fontId="2" fillId="0" borderId="47" xfId="0" applyFont="1" applyFill="1" applyBorder="1" applyAlignment="1" applyProtection="1">
      <alignment horizontal="center" vertical="center" wrapText="1"/>
      <protection locked="0"/>
    </xf>
    <xf numFmtId="4" fontId="16" fillId="5" borderId="48" xfId="0" applyNumberFormat="1" applyFont="1" applyFill="1" applyBorder="1" applyProtection="1"/>
    <xf numFmtId="4" fontId="15" fillId="3" borderId="42" xfId="0" applyNumberFormat="1" applyFont="1" applyFill="1" applyBorder="1" applyAlignment="1" applyProtection="1">
      <alignment wrapText="1"/>
    </xf>
    <xf numFmtId="4" fontId="16" fillId="5" borderId="48" xfId="0" applyNumberFormat="1" applyFont="1" applyFill="1" applyBorder="1" applyAlignment="1" applyProtection="1"/>
    <xf numFmtId="4" fontId="15" fillId="3" borderId="40" xfId="0" applyNumberFormat="1" applyFont="1" applyFill="1" applyBorder="1"/>
    <xf numFmtId="4" fontId="16" fillId="5" borderId="48" xfId="0" applyNumberFormat="1" applyFont="1" applyFill="1" applyBorder="1"/>
    <xf numFmtId="4" fontId="15" fillId="3" borderId="46" xfId="0" applyNumberFormat="1" applyFont="1" applyFill="1" applyBorder="1" applyAlignment="1" applyProtection="1">
      <alignment wrapText="1"/>
    </xf>
    <xf numFmtId="4" fontId="15" fillId="3" borderId="46" xfId="0" applyNumberFormat="1" applyFont="1" applyFill="1" applyBorder="1" applyAlignment="1" applyProtection="1">
      <alignment horizontal="right" vertical="center" wrapText="1"/>
    </xf>
    <xf numFmtId="4" fontId="15" fillId="3" borderId="48" xfId="0" applyNumberFormat="1" applyFont="1" applyFill="1" applyBorder="1" applyAlignment="1" applyProtection="1">
      <alignment wrapText="1"/>
    </xf>
    <xf numFmtId="4" fontId="16" fillId="5" borderId="24" xfId="0" applyNumberFormat="1" applyFont="1" applyFill="1" applyBorder="1" applyAlignment="1" applyProtection="1"/>
    <xf numFmtId="0" fontId="20" fillId="0" borderId="25" xfId="0" applyFont="1" applyFill="1" applyBorder="1" applyAlignment="1" applyProtection="1">
      <alignment vertical="center" wrapText="1"/>
      <protection locked="0"/>
    </xf>
    <xf numFmtId="0" fontId="20" fillId="0" borderId="25" xfId="0" applyFont="1" applyBorder="1" applyAlignment="1" applyProtection="1">
      <alignment wrapText="1"/>
      <protection locked="0"/>
    </xf>
    <xf numFmtId="0" fontId="16" fillId="3" borderId="28" xfId="0" applyFont="1" applyFill="1" applyBorder="1" applyAlignment="1" applyProtection="1">
      <alignment horizontal="center" vertical="center" wrapText="1"/>
      <protection locked="0"/>
    </xf>
    <xf numFmtId="4" fontId="15" fillId="3" borderId="11" xfId="0" applyNumberFormat="1" applyFont="1" applyFill="1" applyBorder="1" applyAlignment="1" applyProtection="1"/>
    <xf numFmtId="4" fontId="16" fillId="3" borderId="11" xfId="0" applyNumberFormat="1" applyFont="1" applyFill="1" applyBorder="1" applyAlignment="1" applyProtection="1"/>
    <xf numFmtId="0" fontId="20" fillId="0" borderId="10" xfId="0" applyFont="1" applyBorder="1" applyAlignment="1" applyProtection="1">
      <alignment wrapText="1"/>
      <protection locked="0"/>
    </xf>
    <xf numFmtId="4" fontId="15" fillId="3" borderId="12" xfId="0" applyNumberFormat="1" applyFont="1" applyFill="1" applyBorder="1" applyAlignment="1" applyProtection="1"/>
    <xf numFmtId="4" fontId="16" fillId="3" borderId="12" xfId="0" applyNumberFormat="1" applyFont="1" applyFill="1" applyBorder="1" applyAlignment="1" applyProtection="1"/>
    <xf numFmtId="0" fontId="7" fillId="2" borderId="2" xfId="0" applyFont="1" applyFill="1" applyBorder="1" applyAlignment="1" applyProtection="1">
      <protection locked="0"/>
    </xf>
    <xf numFmtId="4" fontId="7" fillId="2" borderId="49" xfId="0" applyNumberFormat="1" applyFont="1" applyFill="1" applyBorder="1" applyAlignment="1" applyProtection="1"/>
    <xf numFmtId="0" fontId="16" fillId="3" borderId="35" xfId="0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/>
    <xf numFmtId="4" fontId="16" fillId="3" borderId="25" xfId="0" applyNumberFormat="1" applyFont="1" applyFill="1" applyBorder="1" applyAlignment="1" applyProtection="1"/>
    <xf numFmtId="4" fontId="16" fillId="3" borderId="10" xfId="0" applyNumberFormat="1" applyFont="1" applyFill="1" applyBorder="1" applyAlignment="1" applyProtection="1"/>
    <xf numFmtId="4" fontId="7" fillId="2" borderId="50" xfId="0" applyNumberFormat="1" applyFont="1" applyFill="1" applyBorder="1" applyAlignment="1" applyProtection="1"/>
    <xf numFmtId="0" fontId="15" fillId="3" borderId="42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4" fontId="16" fillId="5" borderId="40" xfId="0" applyNumberFormat="1" applyFont="1" applyFill="1" applyBorder="1" applyAlignment="1" applyProtection="1"/>
    <xf numFmtId="4" fontId="15" fillId="3" borderId="40" xfId="0" applyNumberFormat="1" applyFont="1" applyFill="1" applyBorder="1" applyAlignment="1" applyProtection="1"/>
    <xf numFmtId="4" fontId="16" fillId="5" borderId="46" xfId="0" applyNumberFormat="1" applyFont="1" applyFill="1" applyBorder="1" applyAlignment="1" applyProtection="1"/>
    <xf numFmtId="0" fontId="15" fillId="5" borderId="5" xfId="0" applyFont="1" applyFill="1" applyBorder="1" applyAlignment="1" applyProtection="1"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Border="1" applyAlignment="1" applyProtection="1">
      <alignment vertical="center"/>
      <protection locked="0"/>
    </xf>
    <xf numFmtId="4" fontId="15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horizontal="right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 applyProtection="1">
      <protection locked="0"/>
    </xf>
    <xf numFmtId="4" fontId="16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 wrapText="1"/>
      <protection locked="0"/>
    </xf>
    <xf numFmtId="0" fontId="16" fillId="0" borderId="41" xfId="0" applyFont="1" applyBorder="1" applyAlignment="1" applyProtection="1">
      <alignment horizontal="center" vertical="center" wrapText="1"/>
    </xf>
    <xf numFmtId="0" fontId="16" fillId="5" borderId="5" xfId="0" applyFont="1" applyFill="1" applyBorder="1" applyAlignment="1" applyProtection="1">
      <alignment wrapText="1"/>
      <protection locked="0"/>
    </xf>
    <xf numFmtId="0" fontId="16" fillId="5" borderId="52" xfId="0" applyFont="1" applyFill="1" applyBorder="1" applyAlignment="1" applyProtection="1">
      <alignment horizontal="left" wrapText="1"/>
      <protection locked="0"/>
    </xf>
    <xf numFmtId="0" fontId="15" fillId="5" borderId="30" xfId="0" applyFont="1" applyFill="1" applyBorder="1" applyAlignment="1" applyProtection="1">
      <alignment vertical="center" wrapText="1"/>
      <protection locked="0"/>
    </xf>
    <xf numFmtId="0" fontId="15" fillId="5" borderId="38" xfId="0" applyFont="1" applyFill="1" applyBorder="1" applyAlignment="1" applyProtection="1"/>
    <xf numFmtId="0" fontId="15" fillId="5" borderId="38" xfId="0" applyFont="1" applyFill="1" applyBorder="1" applyAlignment="1" applyProtection="1">
      <protection locked="0"/>
    </xf>
    <xf numFmtId="0" fontId="15" fillId="5" borderId="44" xfId="0" applyFont="1" applyFill="1" applyBorder="1" applyAlignment="1" applyProtection="1">
      <protection locked="0"/>
    </xf>
    <xf numFmtId="4" fontId="16" fillId="5" borderId="44" xfId="0" applyNumberFormat="1" applyFont="1" applyFill="1" applyBorder="1" applyAlignment="1" applyProtection="1"/>
    <xf numFmtId="4" fontId="16" fillId="5" borderId="43" xfId="0" applyNumberFormat="1" applyFont="1" applyFill="1" applyBorder="1" applyAlignment="1" applyProtection="1"/>
    <xf numFmtId="0" fontId="16" fillId="5" borderId="30" xfId="0" applyFont="1" applyFill="1" applyBorder="1" applyAlignment="1" applyProtection="1">
      <alignment vertical="center" wrapText="1"/>
      <protection locked="0"/>
    </xf>
    <xf numFmtId="0" fontId="15" fillId="5" borderId="40" xfId="0" applyFont="1" applyFill="1" applyBorder="1" applyAlignment="1">
      <alignment vertical="center" wrapText="1"/>
    </xf>
    <xf numFmtId="0" fontId="16" fillId="5" borderId="5" xfId="0" applyFont="1" applyFill="1" applyBorder="1" applyAlignment="1" applyProtection="1">
      <protection locked="0"/>
    </xf>
    <xf numFmtId="4" fontId="16" fillId="5" borderId="42" xfId="0" applyNumberFormat="1" applyFont="1" applyFill="1" applyBorder="1" applyAlignment="1" applyProtection="1"/>
    <xf numFmtId="4" fontId="16" fillId="5" borderId="45" xfId="0" applyNumberFormat="1" applyFont="1" applyFill="1" applyBorder="1" applyAlignment="1" applyProtection="1"/>
    <xf numFmtId="0" fontId="16" fillId="7" borderId="30" xfId="0" applyFont="1" applyFill="1" applyBorder="1" applyAlignment="1" applyProtection="1">
      <alignment wrapText="1"/>
      <protection locked="0"/>
    </xf>
    <xf numFmtId="0" fontId="15" fillId="7" borderId="40" xfId="0" applyFont="1" applyFill="1" applyBorder="1" applyAlignment="1" applyProtection="1"/>
    <xf numFmtId="0" fontId="15" fillId="7" borderId="44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6" fillId="7" borderId="25" xfId="0" applyFont="1" applyFill="1" applyBorder="1" applyAlignment="1" applyProtection="1">
      <alignment wrapText="1"/>
      <protection locked="0"/>
    </xf>
    <xf numFmtId="0" fontId="15" fillId="5" borderId="42" xfId="0" applyFont="1" applyFill="1" applyBorder="1" applyAlignment="1" applyProtection="1"/>
    <xf numFmtId="0" fontId="16" fillId="5" borderId="40" xfId="0" applyFont="1" applyFill="1" applyBorder="1" applyAlignment="1" applyProtection="1">
      <alignment wrapText="1"/>
      <protection locked="0"/>
    </xf>
    <xf numFmtId="0" fontId="16" fillId="7" borderId="40" xfId="0" applyFont="1" applyFill="1" applyBorder="1" applyAlignment="1" applyProtection="1">
      <alignment wrapText="1"/>
      <protection locked="0"/>
    </xf>
    <xf numFmtId="0" fontId="16" fillId="7" borderId="30" xfId="0" applyFont="1" applyFill="1" applyBorder="1" applyAlignment="1" applyProtection="1">
      <protection locked="0"/>
    </xf>
    <xf numFmtId="0" fontId="15" fillId="7" borderId="40" xfId="0" applyFont="1" applyFill="1" applyBorder="1" applyAlignment="1" applyProtection="1">
      <protection locked="0"/>
    </xf>
    <xf numFmtId="0" fontId="16" fillId="7" borderId="40" xfId="0" applyFont="1" applyFill="1" applyBorder="1" applyAlignment="1" applyProtection="1">
      <alignment vertical="center" wrapText="1"/>
      <protection locked="0"/>
    </xf>
    <xf numFmtId="4" fontId="16" fillId="5" borderId="38" xfId="0" applyNumberFormat="1" applyFont="1" applyFill="1" applyBorder="1" applyAlignment="1" applyProtection="1"/>
    <xf numFmtId="4" fontId="16" fillId="5" borderId="17" xfId="0" applyNumberFormat="1" applyFont="1" applyFill="1" applyBorder="1" applyAlignment="1" applyProtection="1"/>
    <xf numFmtId="0" fontId="16" fillId="5" borderId="53" xfId="0" applyFont="1" applyFill="1" applyBorder="1" applyAlignment="1" applyProtection="1">
      <alignment wrapText="1"/>
      <protection locked="0"/>
    </xf>
    <xf numFmtId="0" fontId="15" fillId="5" borderId="40" xfId="0" applyFont="1" applyFill="1" applyBorder="1" applyAlignment="1" applyProtection="1">
      <alignment wrapText="1"/>
      <protection locked="0"/>
    </xf>
    <xf numFmtId="0" fontId="15" fillId="7" borderId="40" xfId="0" applyFont="1" applyFill="1" applyBorder="1" applyAlignment="1">
      <alignment vertical="center" wrapText="1"/>
    </xf>
    <xf numFmtId="4" fontId="15" fillId="3" borderId="25" xfId="0" applyNumberFormat="1" applyFont="1" applyFill="1" applyBorder="1" applyAlignment="1" applyProtection="1"/>
    <xf numFmtId="4" fontId="15" fillId="3" borderId="10" xfId="0" applyNumberFormat="1" applyFont="1" applyFill="1" applyBorder="1" applyAlignment="1" applyProtection="1"/>
    <xf numFmtId="4" fontId="15" fillId="3" borderId="42" xfId="0" applyNumberFormat="1" applyFont="1" applyFill="1" applyBorder="1" applyAlignment="1" applyProtection="1"/>
    <xf numFmtId="4" fontId="16" fillId="3" borderId="40" xfId="0" applyNumberFormat="1" applyFont="1" applyFill="1" applyBorder="1" applyAlignment="1" applyProtection="1">
      <protection locked="0"/>
    </xf>
    <xf numFmtId="4" fontId="7" fillId="2" borderId="24" xfId="0" applyNumberFormat="1" applyFont="1" applyFill="1" applyBorder="1" applyAlignment="1" applyProtection="1">
      <protection locked="0"/>
    </xf>
    <xf numFmtId="0" fontId="0" fillId="0" borderId="0" xfId="0" applyBorder="1" applyAlignment="1">
      <alignment wrapText="1"/>
    </xf>
    <xf numFmtId="4" fontId="9" fillId="6" borderId="1" xfId="0" applyNumberFormat="1" applyFont="1" applyFill="1" applyBorder="1" applyAlignment="1" applyProtection="1"/>
    <xf numFmtId="0" fontId="9" fillId="6" borderId="21" xfId="0" applyFont="1" applyFill="1" applyBorder="1" applyAlignment="1" applyProtection="1">
      <alignment vertical="top"/>
    </xf>
    <xf numFmtId="0" fontId="9" fillId="6" borderId="22" xfId="0" applyFont="1" applyFill="1" applyBorder="1" applyAlignment="1" applyProtection="1">
      <alignment vertical="top"/>
    </xf>
    <xf numFmtId="0" fontId="9" fillId="6" borderId="23" xfId="0" applyFont="1" applyFill="1" applyBorder="1" applyAlignment="1" applyProtection="1">
      <protection locked="0"/>
    </xf>
    <xf numFmtId="0" fontId="9" fillId="6" borderId="1" xfId="0" applyFont="1" applyFill="1" applyBorder="1" applyAlignment="1" applyProtection="1">
      <protection locked="0"/>
    </xf>
    <xf numFmtId="0" fontId="16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4" fontId="16" fillId="2" borderId="46" xfId="0" applyNumberFormat="1" applyFont="1" applyFill="1" applyBorder="1" applyProtection="1"/>
    <xf numFmtId="4" fontId="16" fillId="2" borderId="40" xfId="0" applyNumberFormat="1" applyFont="1" applyFill="1" applyBorder="1" applyProtection="1"/>
    <xf numFmtId="4" fontId="16" fillId="2" borderId="42" xfId="0" applyNumberFormat="1" applyFont="1" applyFill="1" applyBorder="1" applyProtection="1"/>
    <xf numFmtId="0" fontId="7" fillId="6" borderId="24" xfId="0" applyFont="1" applyFill="1" applyBorder="1" applyAlignment="1" applyProtection="1">
      <alignment horizontal="center"/>
      <protection locked="0"/>
    </xf>
    <xf numFmtId="0" fontId="12" fillId="2" borderId="30" xfId="0" applyFont="1" applyFill="1" applyBorder="1" applyAlignment="1" applyProtection="1">
      <alignment wrapText="1"/>
    </xf>
    <xf numFmtId="0" fontId="12" fillId="2" borderId="52" xfId="0" applyFont="1" applyFill="1" applyBorder="1" applyAlignment="1" applyProtection="1">
      <alignment wrapText="1"/>
    </xf>
    <xf numFmtId="0" fontId="7" fillId="2" borderId="2" xfId="0" applyFont="1" applyFill="1" applyBorder="1" applyAlignment="1" applyProtection="1">
      <alignment wrapText="1"/>
      <protection locked="0"/>
    </xf>
    <xf numFmtId="4" fontId="7" fillId="2" borderId="44" xfId="0" applyNumberFormat="1" applyFont="1" applyFill="1" applyBorder="1" applyProtection="1"/>
    <xf numFmtId="4" fontId="7" fillId="2" borderId="45" xfId="0" applyNumberFormat="1" applyFont="1" applyFill="1" applyBorder="1" applyProtection="1"/>
    <xf numFmtId="4" fontId="7" fillId="2" borderId="3" xfId="0" applyNumberFormat="1" applyFont="1" applyFill="1" applyBorder="1" applyProtection="1"/>
    <xf numFmtId="4" fontId="12" fillId="2" borderId="40" xfId="0" applyNumberFormat="1" applyFont="1" applyFill="1" applyBorder="1" applyProtection="1"/>
    <xf numFmtId="4" fontId="12" fillId="2" borderId="42" xfId="0" applyNumberFormat="1" applyFont="1" applyFill="1" applyBorder="1" applyProtection="1"/>
    <xf numFmtId="0" fontId="12" fillId="2" borderId="54" xfId="0" applyFont="1" applyFill="1" applyBorder="1" applyAlignment="1" applyProtection="1">
      <alignment wrapText="1"/>
    </xf>
    <xf numFmtId="4" fontId="12" fillId="2" borderId="46" xfId="0" applyNumberFormat="1" applyFont="1" applyFill="1" applyBorder="1" applyProtection="1"/>
    <xf numFmtId="4" fontId="7" fillId="2" borderId="43" xfId="0" applyNumberFormat="1" applyFont="1" applyFill="1" applyBorder="1" applyProtection="1"/>
    <xf numFmtId="0" fontId="7" fillId="2" borderId="2" xfId="0" applyFont="1" applyFill="1" applyBorder="1" applyAlignment="1" applyProtection="1">
      <alignment vertical="top" wrapText="1"/>
      <protection locked="0"/>
    </xf>
    <xf numFmtId="0" fontId="25" fillId="2" borderId="2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6" fillId="3" borderId="55" xfId="0" applyFont="1" applyFill="1" applyBorder="1" applyAlignment="1" applyProtection="1">
      <alignment horizontal="center"/>
    </xf>
    <xf numFmtId="0" fontId="16" fillId="3" borderId="41" xfId="0" applyFont="1" applyFill="1" applyBorder="1" applyAlignment="1" applyProtection="1">
      <alignment horizontal="center"/>
      <protection locked="0"/>
    </xf>
    <xf numFmtId="4" fontId="15" fillId="3" borderId="46" xfId="0" applyNumberFormat="1" applyFont="1" applyFill="1" applyBorder="1" applyAlignment="1" applyProtection="1">
      <alignment vertical="center"/>
      <protection locked="0"/>
    </xf>
    <xf numFmtId="4" fontId="15" fillId="3" borderId="40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/>
    <xf numFmtId="0" fontId="15" fillId="3" borderId="40" xfId="0" applyFont="1" applyFill="1" applyBorder="1" applyAlignment="1" applyProtection="1">
      <alignment vertical="center" wrapText="1"/>
      <protection locked="0"/>
    </xf>
    <xf numFmtId="0" fontId="16" fillId="3" borderId="41" xfId="0" applyFont="1" applyFill="1" applyBorder="1" applyAlignment="1" applyProtection="1">
      <alignment horizontal="justify" vertical="center"/>
      <protection locked="0"/>
    </xf>
    <xf numFmtId="0" fontId="16" fillId="3" borderId="41" xfId="0" applyFont="1" applyFill="1" applyBorder="1" applyAlignment="1" applyProtection="1"/>
    <xf numFmtId="0" fontId="2" fillId="2" borderId="24" xfId="0" applyFont="1" applyFill="1" applyBorder="1" applyAlignment="1">
      <alignment horizontal="center"/>
    </xf>
    <xf numFmtId="2" fontId="16" fillId="3" borderId="37" xfId="0" applyNumberFormat="1" applyFont="1" applyFill="1" applyBorder="1" applyAlignment="1" applyProtection="1">
      <alignment horizontal="center" vertical="center" wrapText="1"/>
      <protection locked="0"/>
    </xf>
    <xf numFmtId="2" fontId="16" fillId="3" borderId="56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42" xfId="0" applyNumberFormat="1" applyFont="1" applyFill="1" applyBorder="1" applyAlignment="1" applyProtection="1">
      <alignment horizontal="right"/>
      <protection locked="0"/>
    </xf>
    <xf numFmtId="0" fontId="15" fillId="3" borderId="42" xfId="0" applyFont="1" applyFill="1" applyBorder="1" applyAlignment="1" applyProtection="1">
      <alignment wrapText="1"/>
      <protection locked="0"/>
    </xf>
    <xf numFmtId="4" fontId="16" fillId="5" borderId="44" xfId="0" applyNumberFormat="1" applyFont="1" applyFill="1" applyBorder="1" applyAlignment="1" applyProtection="1">
      <alignment vertical="center"/>
    </xf>
    <xf numFmtId="4" fontId="16" fillId="5" borderId="40" xfId="0" applyNumberFormat="1" applyFont="1" applyFill="1" applyBorder="1" applyAlignment="1" applyProtection="1">
      <alignment vertical="center"/>
    </xf>
    <xf numFmtId="4" fontId="15" fillId="3" borderId="38" xfId="0" applyNumberFormat="1" applyFont="1" applyFill="1" applyBorder="1" applyAlignment="1" applyProtection="1">
      <alignment vertical="center"/>
      <protection locked="0"/>
    </xf>
    <xf numFmtId="4" fontId="15" fillId="3" borderId="44" xfId="0" applyNumberFormat="1" applyFont="1" applyFill="1" applyBorder="1" applyAlignment="1" applyProtection="1">
      <alignment vertical="center"/>
      <protection locked="0"/>
    </xf>
    <xf numFmtId="4" fontId="15" fillId="3" borderId="45" xfId="0" applyNumberFormat="1" applyFont="1" applyFill="1" applyBorder="1" applyAlignment="1" applyProtection="1">
      <alignment vertical="center"/>
      <protection locked="0"/>
    </xf>
    <xf numFmtId="4" fontId="15" fillId="3" borderId="44" xfId="0" applyNumberFormat="1" applyFont="1" applyFill="1" applyBorder="1" applyAlignment="1" applyProtection="1">
      <protection locked="0"/>
    </xf>
    <xf numFmtId="2" fontId="16" fillId="2" borderId="24" xfId="0" applyNumberFormat="1" applyFont="1" applyFill="1" applyBorder="1" applyAlignment="1" applyProtection="1"/>
    <xf numFmtId="0" fontId="15" fillId="0" borderId="53" xfId="0" applyFont="1" applyBorder="1" applyAlignment="1" applyProtection="1">
      <alignment wrapText="1"/>
      <protection locked="0"/>
    </xf>
    <xf numFmtId="0" fontId="15" fillId="0" borderId="53" xfId="0" applyFont="1" applyBorder="1" applyAlignment="1" applyProtection="1">
      <alignment wrapText="1"/>
      <protection locked="0"/>
    </xf>
    <xf numFmtId="0" fontId="15" fillId="0" borderId="30" xfId="0" applyFont="1" applyBorder="1" applyAlignment="1" applyProtection="1">
      <alignment vertical="center" wrapText="1"/>
      <protection locked="0"/>
    </xf>
    <xf numFmtId="4" fontId="8" fillId="0" borderId="0" xfId="0" applyNumberFormat="1" applyFont="1" applyProtection="1"/>
    <xf numFmtId="0" fontId="8" fillId="0" borderId="0" xfId="0" applyFont="1" applyProtection="1">
      <protection locked="0"/>
    </xf>
    <xf numFmtId="0" fontId="8" fillId="0" borderId="0" xfId="0" applyFont="1" applyProtection="1"/>
    <xf numFmtId="4" fontId="15" fillId="0" borderId="0" xfId="0" applyNumberFormat="1" applyFont="1" applyAlignment="1" applyProtection="1">
      <alignment horizontal="centerContinuous" vertical="center"/>
      <protection locked="0"/>
    </xf>
    <xf numFmtId="4" fontId="0" fillId="0" borderId="0" xfId="0" applyNumberFormat="1"/>
    <xf numFmtId="0" fontId="15" fillId="0" borderId="30" xfId="0" applyFont="1" applyBorder="1" applyAlignment="1" applyProtection="1">
      <alignment vertical="center" wrapText="1"/>
      <protection locked="0"/>
    </xf>
    <xf numFmtId="0" fontId="23" fillId="6" borderId="4" xfId="0" applyFont="1" applyFill="1" applyBorder="1" applyAlignment="1" applyProtection="1">
      <alignment wrapText="1"/>
    </xf>
    <xf numFmtId="0" fontId="23" fillId="6" borderId="3" xfId="0" applyFont="1" applyFill="1" applyBorder="1" applyAlignment="1" applyProtection="1">
      <alignment wrapText="1"/>
    </xf>
    <xf numFmtId="4" fontId="16" fillId="0" borderId="0" xfId="0" applyNumberFormat="1" applyFont="1" applyFill="1" applyBorder="1" applyAlignment="1" applyProtection="1">
      <protection locked="0"/>
    </xf>
    <xf numFmtId="4" fontId="4" fillId="0" borderId="4" xfId="0" applyNumberFormat="1" applyFont="1" applyBorder="1"/>
    <xf numFmtId="0" fontId="5" fillId="2" borderId="37" xfId="0" applyFont="1" applyFill="1" applyBorder="1" applyProtection="1"/>
    <xf numFmtId="0" fontId="5" fillId="2" borderId="38" xfId="0" applyFont="1" applyFill="1" applyBorder="1" applyProtection="1"/>
    <xf numFmtId="4" fontId="5" fillId="2" borderId="60" xfId="0" applyNumberFormat="1" applyFont="1" applyFill="1" applyBorder="1" applyProtection="1"/>
    <xf numFmtId="4" fontId="15" fillId="3" borderId="40" xfId="0" applyNumberFormat="1" applyFont="1" applyFill="1" applyBorder="1" applyAlignment="1" applyProtection="1">
      <protection locked="0"/>
    </xf>
    <xf numFmtId="0" fontId="16" fillId="5" borderId="2" xfId="0" applyFont="1" applyFill="1" applyBorder="1" applyAlignment="1" applyProtection="1">
      <protection locked="0"/>
    </xf>
    <xf numFmtId="0" fontId="16" fillId="5" borderId="4" xfId="0" applyFont="1" applyFill="1" applyBorder="1" applyAlignment="1" applyProtection="1">
      <protection locked="0"/>
    </xf>
    <xf numFmtId="0" fontId="13" fillId="0" borderId="23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3" xfId="0" applyFont="1" applyFill="1" applyBorder="1" applyAlignment="1">
      <alignment vertical="top"/>
    </xf>
    <xf numFmtId="0" fontId="16" fillId="9" borderId="4" xfId="0" applyFont="1" applyFill="1" applyBorder="1" applyAlignment="1" applyProtection="1">
      <protection locked="0"/>
    </xf>
    <xf numFmtId="0" fontId="16" fillId="9" borderId="3" xfId="0" applyFont="1" applyFill="1" applyBorder="1" applyAlignment="1" applyProtection="1">
      <protection locked="0"/>
    </xf>
    <xf numFmtId="0" fontId="16" fillId="9" borderId="3" xfId="0" applyFont="1" applyFill="1" applyBorder="1"/>
    <xf numFmtId="0" fontId="15" fillId="5" borderId="4" xfId="0" applyFont="1" applyFill="1" applyBorder="1"/>
    <xf numFmtId="0" fontId="15" fillId="9" borderId="3" xfId="0" applyFont="1" applyFill="1" applyBorder="1"/>
    <xf numFmtId="0" fontId="16" fillId="9" borderId="3" xfId="0" applyFont="1" applyFill="1" applyBorder="1" applyProtection="1">
      <protection locked="0"/>
    </xf>
    <xf numFmtId="0" fontId="13" fillId="0" borderId="3" xfId="0" applyFont="1" applyFill="1" applyBorder="1" applyAlignment="1">
      <alignment wrapText="1"/>
    </xf>
    <xf numFmtId="0" fontId="0" fillId="9" borderId="3" xfId="0" applyFill="1" applyBorder="1" applyAlignment="1">
      <alignment wrapText="1"/>
    </xf>
    <xf numFmtId="0" fontId="2" fillId="9" borderId="3" xfId="0" applyFont="1" applyFill="1" applyBorder="1" applyAlignment="1"/>
    <xf numFmtId="0" fontId="16" fillId="9" borderId="3" xfId="0" applyFont="1" applyFill="1" applyBorder="1" applyAlignment="1" applyProtection="1">
      <alignment horizontal="left" wrapText="1"/>
      <protection locked="0"/>
    </xf>
    <xf numFmtId="0" fontId="15" fillId="0" borderId="3" xfId="0" applyFont="1" applyFill="1" applyBorder="1" applyProtection="1">
      <protection locked="0"/>
    </xf>
    <xf numFmtId="0" fontId="9" fillId="9" borderId="3" xfId="0" applyFont="1" applyFill="1" applyBorder="1" applyAlignment="1" applyProtection="1">
      <alignment wrapText="1"/>
      <protection locked="0"/>
    </xf>
    <xf numFmtId="4" fontId="8" fillId="2" borderId="43" xfId="0" applyNumberFormat="1" applyFont="1" applyFill="1" applyBorder="1" applyProtection="1"/>
    <xf numFmtId="4" fontId="8" fillId="2" borderId="44" xfId="0" applyNumberFormat="1" applyFont="1" applyFill="1" applyBorder="1" applyProtection="1"/>
    <xf numFmtId="4" fontId="8" fillId="2" borderId="45" xfId="0" applyNumberFormat="1" applyFont="1" applyFill="1" applyBorder="1" applyProtection="1"/>
    <xf numFmtId="4" fontId="15" fillId="3" borderId="48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4" fillId="0" borderId="19" xfId="0" applyFont="1" applyBorder="1"/>
    <xf numFmtId="4" fontId="7" fillId="2" borderId="4" xfId="0" applyNumberFormat="1" applyFont="1" applyFill="1" applyBorder="1" applyAlignment="1" applyProtection="1"/>
    <xf numFmtId="0" fontId="18" fillId="0" borderId="0" xfId="0" applyFont="1" applyBorder="1" applyAlignment="1">
      <alignment horizontal="center" wrapText="1"/>
    </xf>
    <xf numFmtId="0" fontId="7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 applyProtection="1">
      <alignment vertical="center" wrapText="1"/>
      <protection locked="0"/>
    </xf>
    <xf numFmtId="49" fontId="15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40" xfId="0" applyFont="1" applyFill="1" applyBorder="1" applyAlignment="1" applyProtection="1">
      <alignment vertical="center" wrapText="1"/>
      <protection locked="0"/>
    </xf>
    <xf numFmtId="49" fontId="15" fillId="0" borderId="40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40" xfId="0" applyNumberFormat="1" applyFont="1" applyFill="1" applyBorder="1" applyAlignment="1" applyProtection="1">
      <alignment vertical="center" wrapText="1"/>
      <protection locked="0"/>
    </xf>
    <xf numFmtId="0" fontId="15" fillId="0" borderId="48" xfId="0" applyFont="1" applyFill="1" applyBorder="1" applyAlignment="1" applyProtection="1">
      <alignment vertical="center" wrapText="1"/>
      <protection locked="0"/>
    </xf>
    <xf numFmtId="49" fontId="15" fillId="0" borderId="48" xfId="0" applyNumberFormat="1" applyFont="1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 wrapText="1"/>
    </xf>
    <xf numFmtId="49" fontId="15" fillId="0" borderId="5" xfId="0" applyNumberFormat="1" applyFont="1" applyFill="1" applyBorder="1" applyAlignment="1" applyProtection="1">
      <alignment vertical="center" wrapText="1"/>
      <protection locked="0"/>
    </xf>
    <xf numFmtId="164" fontId="4" fillId="0" borderId="65" xfId="1" applyFont="1" applyBorder="1" applyProtection="1"/>
    <xf numFmtId="0" fontId="5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4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15" xfId="0" applyBorder="1" applyAlignment="1">
      <alignment wrapText="1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wrapText="1"/>
    </xf>
    <xf numFmtId="0" fontId="9" fillId="2" borderId="2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>
      <alignment wrapText="1"/>
    </xf>
    <xf numFmtId="0" fontId="9" fillId="3" borderId="5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 wrapText="1"/>
    </xf>
    <xf numFmtId="0" fontId="8" fillId="0" borderId="2" xfId="0" applyFont="1" applyBorder="1" applyAlignment="1" applyProtection="1">
      <alignment vertical="top" wrapText="1"/>
      <protection locked="0"/>
    </xf>
    <xf numFmtId="4" fontId="9" fillId="8" borderId="37" xfId="0" applyNumberFormat="1" applyFont="1" applyFill="1" applyBorder="1" applyAlignment="1" applyProtection="1">
      <protection locked="0"/>
    </xf>
    <xf numFmtId="0" fontId="9" fillId="8" borderId="60" xfId="0" applyFont="1" applyFill="1" applyBorder="1" applyAlignment="1"/>
    <xf numFmtId="0" fontId="15" fillId="0" borderId="8" xfId="0" applyFont="1" applyFill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15" fillId="0" borderId="13" xfId="0" applyFont="1" applyBorder="1" applyAlignment="1" applyProtection="1">
      <alignment vertical="center" wrapText="1"/>
      <protection locked="0"/>
    </xf>
    <xf numFmtId="0" fontId="15" fillId="0" borderId="30" xfId="0" applyFont="1" applyBorder="1" applyAlignment="1" applyProtection="1">
      <alignment vertical="center" wrapText="1"/>
      <protection locked="0"/>
    </xf>
    <xf numFmtId="0" fontId="0" fillId="0" borderId="53" xfId="0" applyBorder="1" applyAlignment="1">
      <alignment vertical="center" wrapText="1"/>
    </xf>
    <xf numFmtId="0" fontId="15" fillId="0" borderId="30" xfId="0" applyFont="1" applyBorder="1" applyAlignment="1" applyProtection="1">
      <alignment wrapText="1"/>
      <protection locked="0"/>
    </xf>
    <xf numFmtId="0" fontId="15" fillId="0" borderId="53" xfId="0" applyFont="1" applyBorder="1" applyAlignment="1" applyProtection="1">
      <alignment wrapText="1"/>
      <protection locked="0"/>
    </xf>
    <xf numFmtId="0" fontId="16" fillId="0" borderId="63" xfId="0" applyFont="1" applyBorder="1" applyAlignment="1">
      <alignment vertical="top" wrapText="1"/>
    </xf>
    <xf numFmtId="0" fontId="15" fillId="0" borderId="54" xfId="0" applyFont="1" applyBorder="1" applyAlignment="1">
      <alignment vertical="top" wrapText="1"/>
    </xf>
    <xf numFmtId="0" fontId="15" fillId="0" borderId="53" xfId="0" applyFont="1" applyBorder="1" applyAlignment="1" applyProtection="1">
      <alignment vertical="center" wrapText="1"/>
      <protection locked="0"/>
    </xf>
    <xf numFmtId="0" fontId="15" fillId="0" borderId="11" xfId="0" applyFont="1" applyBorder="1" applyAlignment="1" applyProtection="1">
      <alignment wrapText="1"/>
      <protection locked="0"/>
    </xf>
    <xf numFmtId="0" fontId="15" fillId="0" borderId="25" xfId="0" applyFont="1" applyBorder="1" applyAlignment="1" applyProtection="1">
      <alignment wrapText="1"/>
      <protection locked="0"/>
    </xf>
    <xf numFmtId="0" fontId="15" fillId="0" borderId="53" xfId="0" applyFont="1" applyBorder="1" applyAlignment="1" applyProtection="1">
      <protection locked="0"/>
    </xf>
    <xf numFmtId="0" fontId="0" fillId="0" borderId="44" xfId="0" applyBorder="1" applyAlignment="1">
      <alignment wrapText="1"/>
    </xf>
    <xf numFmtId="0" fontId="23" fillId="6" borderId="2" xfId="0" applyFont="1" applyFill="1" applyBorder="1" applyAlignment="1" applyProtection="1">
      <alignment wrapText="1"/>
    </xf>
    <xf numFmtId="0" fontId="0" fillId="0" borderId="3" xfId="0" applyBorder="1" applyAlignment="1">
      <alignment wrapText="1"/>
    </xf>
    <xf numFmtId="0" fontId="9" fillId="6" borderId="2" xfId="0" applyFont="1" applyFill="1" applyBorder="1" applyAlignment="1" applyProtection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9" fillId="6" borderId="2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center" wrapText="1"/>
    </xf>
    <xf numFmtId="0" fontId="15" fillId="0" borderId="30" xfId="0" applyFont="1" applyBorder="1" applyAlignment="1" applyProtection="1">
      <alignment vertical="top" wrapText="1"/>
      <protection locked="0"/>
    </xf>
    <xf numFmtId="0" fontId="15" fillId="0" borderId="53" xfId="0" applyFont="1" applyBorder="1" applyAlignment="1" applyProtection="1">
      <alignment vertical="top" wrapText="1"/>
      <protection locked="0"/>
    </xf>
    <xf numFmtId="0" fontId="15" fillId="0" borderId="53" xfId="0" applyFont="1" applyBorder="1" applyAlignment="1">
      <alignment vertical="center" wrapText="1"/>
    </xf>
    <xf numFmtId="0" fontId="15" fillId="0" borderId="11" xfId="0" applyFont="1" applyBorder="1" applyAlignment="1" applyProtection="1">
      <alignment vertical="top" wrapText="1"/>
      <protection locked="0"/>
    </xf>
    <xf numFmtId="0" fontId="15" fillId="0" borderId="25" xfId="0" applyFont="1" applyBorder="1" applyAlignment="1" applyProtection="1">
      <alignment vertical="top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5" fillId="0" borderId="54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  <protection locked="0"/>
    </xf>
    <xf numFmtId="0" fontId="10" fillId="0" borderId="4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9" fillId="6" borderId="2" xfId="0" applyFont="1" applyFill="1" applyBorder="1" applyAlignment="1" applyProtection="1">
      <alignment horizontal="center" wrapText="1"/>
      <protection locked="0"/>
    </xf>
    <xf numFmtId="0" fontId="9" fillId="6" borderId="4" xfId="0" applyFont="1" applyFill="1" applyBorder="1" applyAlignment="1" applyProtection="1">
      <alignment horizontal="center" wrapText="1"/>
      <protection locked="0"/>
    </xf>
    <xf numFmtId="0" fontId="9" fillId="6" borderId="3" xfId="0" applyFont="1" applyFill="1" applyBorder="1" applyAlignment="1" applyProtection="1">
      <alignment horizontal="center" wrapText="1"/>
      <protection locked="0"/>
    </xf>
    <xf numFmtId="0" fontId="19" fillId="0" borderId="5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vertical="center" wrapText="1"/>
    </xf>
    <xf numFmtId="0" fontId="13" fillId="0" borderId="5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>
      <alignment vertical="center" wrapText="1"/>
    </xf>
    <xf numFmtId="0" fontId="5" fillId="4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7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wrapText="1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wrapText="1"/>
      <protection locked="0"/>
    </xf>
    <xf numFmtId="0" fontId="15" fillId="0" borderId="4" xfId="0" applyFont="1" applyBorder="1" applyAlignment="1">
      <alignment wrapText="1"/>
    </xf>
    <xf numFmtId="0" fontId="16" fillId="0" borderId="63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vertical="top" wrapText="1"/>
      <protection locked="0"/>
    </xf>
    <xf numFmtId="0" fontId="15" fillId="0" borderId="10" xfId="0" applyFont="1" applyBorder="1" applyAlignment="1" applyProtection="1">
      <alignment vertical="top" wrapText="1"/>
      <protection locked="0"/>
    </xf>
    <xf numFmtId="0" fontId="15" fillId="2" borderId="30" xfId="0" applyFont="1" applyFill="1" applyBorder="1" applyAlignment="1" applyProtection="1">
      <alignment vertical="center" wrapText="1"/>
    </xf>
    <xf numFmtId="0" fontId="15" fillId="2" borderId="53" xfId="0" applyFont="1" applyFill="1" applyBorder="1" applyAlignment="1" applyProtection="1">
      <alignment vertical="center" wrapText="1"/>
    </xf>
    <xf numFmtId="0" fontId="15" fillId="2" borderId="52" xfId="0" applyFont="1" applyFill="1" applyBorder="1" applyAlignment="1" applyProtection="1">
      <alignment vertical="center" wrapText="1"/>
    </xf>
    <xf numFmtId="0" fontId="15" fillId="2" borderId="51" xfId="0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16" fillId="5" borderId="2" xfId="0" applyFont="1" applyFill="1" applyBorder="1" applyAlignment="1" applyProtection="1">
      <alignment vertical="top" wrapText="1"/>
      <protection locked="0"/>
    </xf>
    <xf numFmtId="0" fontId="0" fillId="0" borderId="3" xfId="0" applyBorder="1" applyAlignment="1">
      <alignment vertical="top" wrapText="1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23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5" fillId="2" borderId="47" xfId="0" applyFont="1" applyFill="1" applyBorder="1" applyAlignment="1" applyProtection="1">
      <alignment vertical="center" wrapText="1"/>
    </xf>
    <xf numFmtId="0" fontId="15" fillId="2" borderId="57" xfId="0" applyFont="1" applyFill="1" applyBorder="1" applyAlignment="1" applyProtection="1">
      <alignment vertical="center" wrapText="1"/>
    </xf>
    <xf numFmtId="0" fontId="15" fillId="0" borderId="52" xfId="0" applyFont="1" applyBorder="1" applyAlignment="1" applyProtection="1">
      <alignment wrapText="1"/>
      <protection locked="0"/>
    </xf>
    <xf numFmtId="0" fontId="15" fillId="0" borderId="51" xfId="0" applyFont="1" applyBorder="1" applyAlignment="1" applyProtection="1">
      <alignment wrapText="1"/>
      <protection locked="0"/>
    </xf>
    <xf numFmtId="0" fontId="16" fillId="5" borderId="2" xfId="0" applyFont="1" applyFill="1" applyBorder="1" applyAlignment="1" applyProtection="1">
      <alignment wrapText="1"/>
      <protection locked="0"/>
    </xf>
    <xf numFmtId="0" fontId="0" fillId="0" borderId="53" xfId="0" applyBorder="1" applyAlignment="1">
      <alignment wrapText="1"/>
    </xf>
    <xf numFmtId="0" fontId="15" fillId="0" borderId="30" xfId="0" applyFont="1" applyBorder="1" applyAlignment="1" applyProtection="1">
      <alignment horizontal="left" wrapText="1"/>
      <protection locked="0"/>
    </xf>
    <xf numFmtId="0" fontId="0" fillId="0" borderId="53" xfId="0" applyBorder="1" applyAlignment="1">
      <alignment horizontal="left" wrapText="1"/>
    </xf>
    <xf numFmtId="0" fontId="15" fillId="0" borderId="30" xfId="0" applyFont="1" applyBorder="1" applyAlignment="1" applyProtection="1">
      <alignment horizontal="left"/>
      <protection locked="0"/>
    </xf>
    <xf numFmtId="0" fontId="15" fillId="0" borderId="53" xfId="0" applyFont="1" applyBorder="1" applyAlignment="1" applyProtection="1">
      <alignment horizontal="left"/>
      <protection locked="0"/>
    </xf>
    <xf numFmtId="0" fontId="16" fillId="2" borderId="2" xfId="0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6" fillId="5" borderId="2" xfId="0" applyFont="1" applyFill="1" applyBorder="1" applyAlignment="1" applyProtection="1">
      <alignment wrapText="1"/>
    </xf>
    <xf numFmtId="0" fontId="0" fillId="5" borderId="4" xfId="0" applyFill="1" applyBorder="1" applyAlignment="1">
      <alignment wrapText="1"/>
    </xf>
    <xf numFmtId="0" fontId="16" fillId="0" borderId="58" xfId="0" applyFont="1" applyBorder="1" applyAlignment="1" applyProtection="1">
      <alignment horizontal="center" vertical="center" wrapText="1"/>
    </xf>
    <xf numFmtId="0" fontId="16" fillId="0" borderId="36" xfId="0" applyFont="1" applyBorder="1" applyAlignment="1" applyProtection="1">
      <alignment horizontal="center" vertical="center" wrapText="1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57" xfId="0" applyFont="1" applyBorder="1" applyAlignment="1">
      <alignment horizontal="center" vertical="center" wrapText="1"/>
    </xf>
    <xf numFmtId="0" fontId="16" fillId="5" borderId="2" xfId="0" applyFont="1" applyFill="1" applyBorder="1" applyAlignment="1" applyProtection="1">
      <alignment horizontal="left" wrapText="1"/>
      <protection locked="0"/>
    </xf>
    <xf numFmtId="0" fontId="0" fillId="0" borderId="4" xfId="0" applyBorder="1" applyAlignment="1">
      <alignment horizontal="left" wrapText="1"/>
    </xf>
    <xf numFmtId="0" fontId="14" fillId="0" borderId="2" xfId="0" applyFont="1" applyBorder="1" applyAlignment="1" applyProtection="1">
      <alignment wrapText="1"/>
      <protection locked="0"/>
    </xf>
    <xf numFmtId="0" fontId="15" fillId="0" borderId="12" xfId="0" applyFont="1" applyBorder="1" applyAlignment="1" applyProtection="1">
      <alignment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16" fillId="2" borderId="49" xfId="0" applyFont="1" applyFill="1" applyBorder="1" applyAlignment="1" applyProtection="1">
      <alignment wrapText="1"/>
      <protection locked="0"/>
    </xf>
    <xf numFmtId="0" fontId="15" fillId="0" borderId="50" xfId="0" applyFont="1" applyBorder="1" applyAlignment="1">
      <alignment wrapText="1"/>
    </xf>
    <xf numFmtId="0" fontId="15" fillId="0" borderId="11" xfId="0" applyFont="1" applyBorder="1" applyAlignment="1" applyProtection="1">
      <alignment vertical="center" wrapText="1"/>
    </xf>
    <xf numFmtId="0" fontId="15" fillId="0" borderId="25" xfId="0" applyFont="1" applyBorder="1" applyAlignment="1">
      <alignment wrapText="1"/>
    </xf>
    <xf numFmtId="0" fontId="15" fillId="0" borderId="11" xfId="0" applyFont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vertical="center" wrapText="1"/>
      <protection locked="0"/>
    </xf>
    <xf numFmtId="0" fontId="16" fillId="2" borderId="49" xfId="0" applyFont="1" applyFill="1" applyBorder="1" applyAlignment="1" applyProtection="1">
      <alignment vertical="center" wrapText="1"/>
    </xf>
    <xf numFmtId="0" fontId="16" fillId="0" borderId="11" xfId="0" applyFont="1" applyFill="1" applyBorder="1" applyAlignment="1" applyProtection="1">
      <alignment wrapText="1"/>
      <protection locked="0"/>
    </xf>
    <xf numFmtId="4" fontId="9" fillId="6" borderId="37" xfId="0" applyNumberFormat="1" applyFont="1" applyFill="1" applyBorder="1" applyAlignment="1" applyProtection="1">
      <alignment wrapText="1"/>
    </xf>
    <xf numFmtId="0" fontId="0" fillId="0" borderId="60" xfId="0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9" fillId="5" borderId="2" xfId="0" applyFont="1" applyFill="1" applyBorder="1" applyAlignment="1" applyProtection="1">
      <alignment wrapText="1"/>
      <protection locked="0"/>
    </xf>
    <xf numFmtId="0" fontId="15" fillId="0" borderId="59" xfId="0" applyFont="1" applyBorder="1" applyAlignment="1" applyProtection="1">
      <alignment vertical="center" wrapText="1"/>
    </xf>
    <xf numFmtId="0" fontId="15" fillId="0" borderId="13" xfId="0" applyFont="1" applyBorder="1" applyAlignment="1">
      <alignment wrapText="1"/>
    </xf>
    <xf numFmtId="0" fontId="15" fillId="2" borderId="11" xfId="0" applyFont="1" applyFill="1" applyBorder="1" applyAlignment="1" applyProtection="1">
      <alignment wrapText="1"/>
    </xf>
    <xf numFmtId="0" fontId="15" fillId="2" borderId="26" xfId="0" applyFont="1" applyFill="1" applyBorder="1" applyAlignment="1" applyProtection="1">
      <alignment wrapText="1"/>
    </xf>
    <xf numFmtId="0" fontId="0" fillId="0" borderId="25" xfId="0" applyBorder="1" applyAlignment="1" applyProtection="1">
      <alignment wrapText="1"/>
    </xf>
    <xf numFmtId="0" fontId="15" fillId="2" borderId="12" xfId="0" applyFont="1" applyFill="1" applyBorder="1" applyAlignment="1" applyProtection="1">
      <alignment wrapText="1"/>
    </xf>
    <xf numFmtId="0" fontId="0" fillId="2" borderId="61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16" fillId="2" borderId="49" xfId="0" applyFont="1" applyFill="1" applyBorder="1" applyAlignment="1" applyProtection="1">
      <alignment wrapText="1"/>
    </xf>
    <xf numFmtId="0" fontId="2" fillId="2" borderId="62" xfId="0" applyFont="1" applyFill="1" applyBorder="1" applyAlignment="1">
      <alignment wrapText="1"/>
    </xf>
    <xf numFmtId="0" fontId="2" fillId="2" borderId="50" xfId="0" applyFont="1" applyFill="1" applyBorder="1" applyAlignment="1">
      <alignment wrapText="1"/>
    </xf>
    <xf numFmtId="0" fontId="17" fillId="6" borderId="2" xfId="0" applyFont="1" applyFill="1" applyBorder="1" applyAlignment="1" applyProtection="1">
      <alignment horizontal="center" wrapText="1"/>
      <protection locked="0"/>
    </xf>
    <xf numFmtId="0" fontId="17" fillId="6" borderId="4" xfId="0" applyFont="1" applyFill="1" applyBorder="1" applyAlignment="1" applyProtection="1">
      <alignment horizontal="center" wrapText="1"/>
      <protection locked="0"/>
    </xf>
    <xf numFmtId="0" fontId="17" fillId="6" borderId="3" xfId="0" applyFont="1" applyFill="1" applyBorder="1" applyAlignment="1" applyProtection="1">
      <alignment horizontal="center" wrapText="1"/>
      <protection locked="0"/>
    </xf>
    <xf numFmtId="0" fontId="21" fillId="0" borderId="0" xfId="0" applyFont="1" applyBorder="1" applyAlignment="1" applyProtection="1">
      <alignment wrapText="1"/>
      <protection locked="0"/>
    </xf>
    <xf numFmtId="0" fontId="17" fillId="6" borderId="2" xfId="0" applyFont="1" applyFill="1" applyBorder="1" applyAlignment="1" applyProtection="1">
      <alignment horizontal="center" wrapText="1"/>
    </xf>
    <xf numFmtId="0" fontId="17" fillId="6" borderId="4" xfId="0" applyFont="1" applyFill="1" applyBorder="1" applyAlignment="1" applyProtection="1">
      <alignment horizontal="center" wrapText="1"/>
    </xf>
    <xf numFmtId="0" fontId="17" fillId="6" borderId="3" xfId="0" applyFont="1" applyFill="1" applyBorder="1" applyAlignment="1" applyProtection="1">
      <alignment horizontal="center" wrapText="1"/>
    </xf>
    <xf numFmtId="0" fontId="16" fillId="0" borderId="28" xfId="0" applyFont="1" applyFill="1" applyBorder="1" applyAlignment="1" applyProtection="1">
      <alignment wrapText="1"/>
      <protection locked="0"/>
    </xf>
    <xf numFmtId="0" fontId="15" fillId="0" borderId="35" xfId="0" applyFont="1" applyBorder="1" applyAlignment="1">
      <alignment wrapText="1"/>
    </xf>
    <xf numFmtId="0" fontId="16" fillId="2" borderId="2" xfId="0" applyFont="1" applyFill="1" applyBorder="1" applyAlignment="1" applyProtection="1">
      <alignment vertical="top" wrapText="1"/>
    </xf>
    <xf numFmtId="0" fontId="15" fillId="2" borderId="63" xfId="0" applyFont="1" applyFill="1" applyBorder="1" applyAlignment="1" applyProtection="1">
      <alignment wrapText="1"/>
    </xf>
    <xf numFmtId="0" fontId="15" fillId="2" borderId="64" xfId="0" applyFont="1" applyFill="1" applyBorder="1" applyAlignment="1" applyProtection="1">
      <alignment wrapText="1"/>
    </xf>
    <xf numFmtId="0" fontId="0" fillId="0" borderId="54" xfId="0" applyBorder="1" applyAlignment="1" applyProtection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10" workbookViewId="0">
      <selection activeCell="B27" sqref="B27"/>
    </sheetView>
  </sheetViews>
  <sheetFormatPr defaultColWidth="9.140625" defaultRowHeight="12.75" x14ac:dyDescent="0.2"/>
  <cols>
    <col min="1" max="1" width="13.42578125" customWidth="1"/>
    <col min="2" max="2" width="10.5703125" customWidth="1"/>
    <col min="3" max="5" width="2.5703125" customWidth="1"/>
    <col min="8" max="8" width="13.5703125" customWidth="1"/>
    <col min="9" max="9" width="9.140625" hidden="1" customWidth="1"/>
    <col min="10" max="10" width="11" customWidth="1"/>
    <col min="11" max="11" width="11.7109375" customWidth="1"/>
    <col min="12" max="12" width="10.28515625" customWidth="1"/>
  </cols>
  <sheetData>
    <row r="1" spans="1:12" ht="15" x14ac:dyDescent="0.25">
      <c r="A1" s="402" t="s">
        <v>89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2" ht="28.5" customHeight="1" x14ac:dyDescent="0.2">
      <c r="A2" s="404" t="s">
        <v>201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</row>
    <row r="3" spans="1:12" ht="13.5" thickBot="1" x14ac:dyDescent="0.25">
      <c r="A3" s="1"/>
      <c r="B3" s="2"/>
      <c r="C3" s="3"/>
      <c r="D3" s="1"/>
      <c r="E3" s="3"/>
      <c r="F3" s="1"/>
      <c r="G3" s="1"/>
      <c r="H3" s="1"/>
      <c r="I3" s="1"/>
      <c r="J3" s="1"/>
      <c r="K3" s="4"/>
      <c r="L3" s="4"/>
    </row>
    <row r="4" spans="1:12" ht="18.75" customHeight="1" thickBot="1" x14ac:dyDescent="0.25">
      <c r="A4" s="5" t="s">
        <v>90</v>
      </c>
      <c r="B4" s="6"/>
      <c r="C4" s="7"/>
      <c r="D4" s="8"/>
      <c r="E4" s="8"/>
      <c r="F4" s="8"/>
      <c r="G4" s="8"/>
      <c r="H4" s="9" t="s">
        <v>91</v>
      </c>
      <c r="I4" s="8"/>
      <c r="J4" s="8"/>
      <c r="K4" s="359"/>
      <c r="L4" s="10"/>
    </row>
    <row r="5" spans="1:12" ht="39.75" customHeight="1" thickBot="1" x14ac:dyDescent="0.25">
      <c r="A5" s="11"/>
      <c r="B5" s="12"/>
      <c r="C5" s="13" t="s">
        <v>92</v>
      </c>
      <c r="D5" s="14"/>
      <c r="E5" s="14"/>
      <c r="F5" s="14"/>
      <c r="G5" s="14"/>
      <c r="H5" s="14"/>
      <c r="I5" s="14"/>
      <c r="J5" s="15" t="s">
        <v>137</v>
      </c>
      <c r="K5" s="15" t="s">
        <v>203</v>
      </c>
      <c r="L5" s="16" t="s">
        <v>130</v>
      </c>
    </row>
    <row r="6" spans="1:12" ht="20.100000000000001" customHeight="1" thickBot="1" x14ac:dyDescent="0.25">
      <c r="A6" s="11"/>
      <c r="B6" s="17"/>
      <c r="C6" s="18"/>
      <c r="D6" s="19"/>
      <c r="E6" s="20"/>
      <c r="F6" s="21" t="s">
        <v>93</v>
      </c>
      <c r="G6" s="14"/>
      <c r="H6" s="14"/>
      <c r="I6" s="14"/>
      <c r="J6" s="162">
        <f>SUM(J7:J11)</f>
        <v>495947.18</v>
      </c>
      <c r="K6" s="162">
        <f>SUM(K7:K11)</f>
        <v>500466.13000000006</v>
      </c>
      <c r="L6" s="162">
        <f>SUM(L7:L11)</f>
        <v>355341.48000000004</v>
      </c>
    </row>
    <row r="7" spans="1:12" ht="20.100000000000001" customHeight="1" x14ac:dyDescent="0.2">
      <c r="A7" s="11"/>
      <c r="B7" s="17"/>
      <c r="C7" s="18"/>
      <c r="D7" s="19"/>
      <c r="E7" s="19"/>
      <c r="F7" s="23" t="s">
        <v>5</v>
      </c>
      <c r="G7" s="23"/>
      <c r="H7" s="23"/>
      <c r="I7" s="23"/>
      <c r="J7" s="24">
        <f>'Detailed Budget '!B15</f>
        <v>98652.54</v>
      </c>
      <c r="K7" s="177">
        <f>'Detailed Budget '!C15</f>
        <v>80062.399999999994</v>
      </c>
      <c r="L7" s="177">
        <f>'Detailed Budget '!D15</f>
        <v>63557.39</v>
      </c>
    </row>
    <row r="8" spans="1:12" ht="20.100000000000001" customHeight="1" x14ac:dyDescent="0.2">
      <c r="A8" s="11"/>
      <c r="B8" s="17"/>
      <c r="C8" s="18"/>
      <c r="D8" s="19"/>
      <c r="E8" s="19"/>
      <c r="F8" s="23" t="s">
        <v>94</v>
      </c>
      <c r="G8" s="23"/>
      <c r="H8" s="23"/>
      <c r="I8" s="25"/>
      <c r="J8" s="24">
        <f>'Detailed Budget '!B19</f>
        <v>314950.02</v>
      </c>
      <c r="K8" s="178">
        <f>'Detailed Budget '!C19</f>
        <v>299272.53000000003</v>
      </c>
      <c r="L8" s="178">
        <f>'Detailed Budget '!D19</f>
        <v>220909.32</v>
      </c>
    </row>
    <row r="9" spans="1:12" ht="20.100000000000001" customHeight="1" x14ac:dyDescent="0.2">
      <c r="A9" s="11" t="s">
        <v>95</v>
      </c>
      <c r="B9" s="17"/>
      <c r="C9" s="18"/>
      <c r="D9" s="19"/>
      <c r="E9" s="19"/>
      <c r="F9" s="23" t="s">
        <v>8</v>
      </c>
      <c r="G9" s="23"/>
      <c r="H9" s="23"/>
      <c r="I9" s="25"/>
      <c r="J9" s="24">
        <f>'Detailed Budget '!B23</f>
        <v>80844.62</v>
      </c>
      <c r="K9" s="178">
        <f>'Detailed Budget '!C23</f>
        <v>85431.2</v>
      </c>
      <c r="L9" s="178">
        <f>'Detailed Budget '!D23</f>
        <v>56249.72</v>
      </c>
    </row>
    <row r="10" spans="1:12" ht="20.100000000000001" customHeight="1" x14ac:dyDescent="0.2">
      <c r="A10" s="11" t="s">
        <v>96</v>
      </c>
      <c r="B10" s="17"/>
      <c r="C10" s="18"/>
      <c r="D10" s="19"/>
      <c r="E10" s="19"/>
      <c r="F10" s="23" t="s">
        <v>97</v>
      </c>
      <c r="G10" s="23"/>
      <c r="H10" s="23"/>
      <c r="I10" s="23"/>
      <c r="J10" s="24">
        <f>'Detailed Budget '!B26</f>
        <v>0</v>
      </c>
      <c r="K10" s="178">
        <f>'Detailed Budget '!C26</f>
        <v>0</v>
      </c>
      <c r="L10" s="178">
        <f>'Detailed Budget '!D26</f>
        <v>0</v>
      </c>
    </row>
    <row r="11" spans="1:12" ht="20.100000000000001" customHeight="1" thickBot="1" x14ac:dyDescent="0.25">
      <c r="A11" s="26" t="s">
        <v>98</v>
      </c>
      <c r="B11" s="27">
        <f>'Detailed Budget '!C298</f>
        <v>249250</v>
      </c>
      <c r="C11" s="18"/>
      <c r="D11" s="19"/>
      <c r="E11" s="19"/>
      <c r="F11" s="23" t="s">
        <v>10</v>
      </c>
      <c r="G11" s="23"/>
      <c r="H11" s="23"/>
      <c r="I11" s="25"/>
      <c r="J11" s="28">
        <f>'Detailed Budget '!B29+'Detailed Budget '!B30</f>
        <v>1500</v>
      </c>
      <c r="K11" s="179">
        <f>'Detailed Budget '!C29+'Detailed Budget '!C30</f>
        <v>35700</v>
      </c>
      <c r="L11" s="179">
        <f>'Detailed Budget '!D29+'Detailed Budget '!D30</f>
        <v>14625.05</v>
      </c>
    </row>
    <row r="12" spans="1:12" ht="20.100000000000001" customHeight="1" thickBot="1" x14ac:dyDescent="0.25">
      <c r="A12" s="11"/>
      <c r="B12" s="17"/>
      <c r="C12" s="18"/>
      <c r="D12" s="19"/>
      <c r="E12" s="29"/>
      <c r="F12" s="21" t="s">
        <v>99</v>
      </c>
      <c r="G12" s="14"/>
      <c r="H12" s="14"/>
      <c r="I12" s="14"/>
      <c r="J12" s="22">
        <f>SUM(J13:J14)</f>
        <v>253350</v>
      </c>
      <c r="K12" s="22">
        <f>SUM(K13:K14)</f>
        <v>261275</v>
      </c>
      <c r="L12" s="22">
        <f>SUM(L13:L14)</f>
        <v>94192.1</v>
      </c>
    </row>
    <row r="13" spans="1:12" ht="20.100000000000001" customHeight="1" x14ac:dyDescent="0.2">
      <c r="A13" s="11"/>
      <c r="B13" s="17"/>
      <c r="C13" s="18"/>
      <c r="D13" s="19"/>
      <c r="E13" s="19"/>
      <c r="F13" s="23" t="s">
        <v>100</v>
      </c>
      <c r="G13" s="23"/>
      <c r="H13" s="23"/>
      <c r="I13" s="23"/>
      <c r="J13" s="30">
        <f>'Detailed Budget '!B103</f>
        <v>92840</v>
      </c>
      <c r="K13" s="180">
        <f>'Detailed Budget '!E103</f>
        <v>98770</v>
      </c>
      <c r="L13" s="180">
        <f>'Detailed Budget '!H103</f>
        <v>39726.200000000004</v>
      </c>
    </row>
    <row r="14" spans="1:12" ht="20.100000000000001" customHeight="1" thickBot="1" x14ac:dyDescent="0.25">
      <c r="A14" s="11" t="s">
        <v>101</v>
      </c>
      <c r="B14" s="17"/>
      <c r="C14" s="18"/>
      <c r="D14" s="19"/>
      <c r="E14" s="19"/>
      <c r="F14" s="23" t="s">
        <v>102</v>
      </c>
      <c r="G14" s="23"/>
      <c r="H14" s="23"/>
      <c r="I14" s="23"/>
      <c r="J14" s="31">
        <f>'Detailed Budget '!C103</f>
        <v>160510</v>
      </c>
      <c r="K14" s="181">
        <f>'Detailed Budget '!F103</f>
        <v>162505</v>
      </c>
      <c r="L14" s="181">
        <f>'Detailed Budget '!I103</f>
        <v>54465.9</v>
      </c>
    </row>
    <row r="15" spans="1:12" ht="20.100000000000001" customHeight="1" thickBot="1" x14ac:dyDescent="0.25">
      <c r="A15" s="11" t="s">
        <v>103</v>
      </c>
      <c r="B15" s="17"/>
      <c r="C15" s="18"/>
      <c r="D15" s="19"/>
      <c r="E15" s="29"/>
      <c r="F15" s="21" t="s">
        <v>104</v>
      </c>
      <c r="G15" s="32"/>
      <c r="H15" s="14"/>
      <c r="I15" s="14"/>
      <c r="J15" s="162">
        <f>SUM(J16:J21)</f>
        <v>357630</v>
      </c>
      <c r="K15" s="162">
        <f>SUM(K16:K21)</f>
        <v>367305</v>
      </c>
      <c r="L15" s="162">
        <f>SUM(L16:L21)</f>
        <v>23235.759999999998</v>
      </c>
    </row>
    <row r="16" spans="1:12" ht="20.100000000000001" customHeight="1" x14ac:dyDescent="0.2">
      <c r="A16" s="26" t="s">
        <v>105</v>
      </c>
      <c r="B16" s="27">
        <f>'Detailed Budget '!C304</f>
        <v>0</v>
      </c>
      <c r="C16" s="18"/>
      <c r="D16" s="19"/>
      <c r="E16" s="29"/>
      <c r="F16" s="33" t="s">
        <v>106</v>
      </c>
      <c r="G16" s="34"/>
      <c r="H16" s="35"/>
      <c r="I16" s="35"/>
      <c r="J16" s="36">
        <f>'Detailed Budget '!C116</f>
        <v>23000</v>
      </c>
      <c r="K16" s="182">
        <f>'Detailed Budget '!D116</f>
        <v>25000</v>
      </c>
      <c r="L16" s="182">
        <f>'Detailed Budget '!E116</f>
        <v>9851.369999999999</v>
      </c>
    </row>
    <row r="17" spans="1:12" ht="20.100000000000001" customHeight="1" x14ac:dyDescent="0.2">
      <c r="A17" s="11"/>
      <c r="B17" s="37"/>
      <c r="C17" s="18"/>
      <c r="D17" s="19"/>
      <c r="E17" s="29"/>
      <c r="F17" s="38" t="s">
        <v>107</v>
      </c>
      <c r="G17" s="34"/>
      <c r="H17" s="39"/>
      <c r="I17" s="39"/>
      <c r="J17" s="40">
        <f>'Detailed Budget '!B125</f>
        <v>37800</v>
      </c>
      <c r="K17" s="183">
        <f>'Detailed Budget '!C125</f>
        <v>37800</v>
      </c>
      <c r="L17" s="183">
        <f>'Detailed Budget '!D125</f>
        <v>1000</v>
      </c>
    </row>
    <row r="18" spans="1:12" ht="20.100000000000001" customHeight="1" x14ac:dyDescent="0.2">
      <c r="A18" s="11"/>
      <c r="B18" s="17"/>
      <c r="C18" s="18"/>
      <c r="D18" s="19"/>
      <c r="E18" s="29"/>
      <c r="F18" s="38" t="s">
        <v>108</v>
      </c>
      <c r="G18" s="34"/>
      <c r="H18" s="385"/>
      <c r="I18" s="39"/>
      <c r="J18" s="40">
        <f>'Detailed Budget '!C132</f>
        <v>0</v>
      </c>
      <c r="K18" s="183">
        <f>'Detailed Budget '!D132</f>
        <v>2000</v>
      </c>
      <c r="L18" s="183">
        <f>'Detailed Budget '!E132</f>
        <v>0</v>
      </c>
    </row>
    <row r="19" spans="1:12" ht="20.100000000000001" customHeight="1" x14ac:dyDescent="0.2">
      <c r="A19" s="11"/>
      <c r="B19" s="17"/>
      <c r="C19" s="18"/>
      <c r="D19" s="19"/>
      <c r="E19" s="29"/>
      <c r="F19" s="38" t="s">
        <v>109</v>
      </c>
      <c r="G19" s="34"/>
      <c r="H19" s="39"/>
      <c r="I19" s="39"/>
      <c r="J19" s="40">
        <f>'Detailed Budget '!C139</f>
        <v>3750</v>
      </c>
      <c r="K19" s="183">
        <f>'Detailed Budget '!D139</f>
        <v>3750</v>
      </c>
      <c r="L19" s="183">
        <f>'Detailed Budget '!E139</f>
        <v>0</v>
      </c>
    </row>
    <row r="20" spans="1:12" ht="20.100000000000001" customHeight="1" x14ac:dyDescent="0.2">
      <c r="A20" s="11"/>
      <c r="B20" s="37"/>
      <c r="C20" s="18"/>
      <c r="D20" s="19"/>
      <c r="E20" s="29"/>
      <c r="F20" s="38" t="s">
        <v>110</v>
      </c>
      <c r="G20" s="34"/>
      <c r="H20" s="39"/>
      <c r="I20" s="39"/>
      <c r="J20" s="40">
        <f>'Detailed Budget '!B152</f>
        <v>2850</v>
      </c>
      <c r="K20" s="183">
        <f>'Detailed Budget '!C152</f>
        <v>12350</v>
      </c>
      <c r="L20" s="183">
        <f>'Detailed Budget '!D152</f>
        <v>6146.7999999999993</v>
      </c>
    </row>
    <row r="21" spans="1:12" ht="20.100000000000001" customHeight="1" thickBot="1" x14ac:dyDescent="0.25">
      <c r="A21" s="11"/>
      <c r="B21" s="17"/>
      <c r="C21" s="18"/>
      <c r="D21" s="19"/>
      <c r="E21" s="29"/>
      <c r="F21" s="41" t="s">
        <v>111</v>
      </c>
      <c r="G21" s="34"/>
      <c r="H21" s="42"/>
      <c r="I21" s="42"/>
      <c r="J21" s="163">
        <f>'Detailed Budget '!C168</f>
        <v>290230</v>
      </c>
      <c r="K21" s="184">
        <f>'Detailed Budget '!D168</f>
        <v>286405</v>
      </c>
      <c r="L21" s="184">
        <f>'Detailed Budget '!E168</f>
        <v>6237.59</v>
      </c>
    </row>
    <row r="22" spans="1:12" ht="20.100000000000001" customHeight="1" thickBot="1" x14ac:dyDescent="0.25">
      <c r="A22" s="11"/>
      <c r="B22" s="17"/>
      <c r="C22" s="18"/>
      <c r="D22" s="19"/>
      <c r="E22" s="29"/>
      <c r="F22" s="21" t="s">
        <v>112</v>
      </c>
      <c r="G22" s="32"/>
      <c r="H22" s="14"/>
      <c r="I22" s="14"/>
      <c r="J22" s="162">
        <f>SUM(J23:J27)</f>
        <v>139491.03</v>
      </c>
      <c r="K22" s="162">
        <f>SUM(K23:K27)</f>
        <v>126526.38</v>
      </c>
      <c r="L22" s="162">
        <f>SUM(L23:L27)</f>
        <v>81913.14</v>
      </c>
    </row>
    <row r="23" spans="1:12" ht="26.25" customHeight="1" x14ac:dyDescent="0.2">
      <c r="A23" s="11"/>
      <c r="B23" s="17"/>
      <c r="C23" s="18"/>
      <c r="D23" s="19"/>
      <c r="E23" s="19"/>
      <c r="F23" s="406" t="s">
        <v>113</v>
      </c>
      <c r="G23" s="407"/>
      <c r="H23" s="408"/>
      <c r="I23" s="43"/>
      <c r="J23" s="36">
        <f>'Detailed Budget '!C197</f>
        <v>6600</v>
      </c>
      <c r="K23" s="182">
        <f>'Detailed Budget '!D197</f>
        <v>6600</v>
      </c>
      <c r="L23" s="182">
        <f>'Detailed Budget '!E197</f>
        <v>677.72</v>
      </c>
    </row>
    <row r="24" spans="1:12" ht="20.100000000000001" customHeight="1" x14ac:dyDescent="0.2">
      <c r="A24" s="11"/>
      <c r="B24" s="17"/>
      <c r="C24" s="18"/>
      <c r="D24" s="19"/>
      <c r="E24" s="19"/>
      <c r="F24" s="29" t="s">
        <v>71</v>
      </c>
      <c r="G24" s="23"/>
      <c r="H24" s="44"/>
      <c r="I24" s="44"/>
      <c r="J24" s="36">
        <f>'Detailed Budget '!B214</f>
        <v>15900</v>
      </c>
      <c r="K24" s="182">
        <f>'Detailed Budget '!C214</f>
        <v>10750</v>
      </c>
      <c r="L24" s="182">
        <f>'Detailed Budget '!D214</f>
        <v>4454.0200000000004</v>
      </c>
    </row>
    <row r="25" spans="1:12" ht="20.100000000000001" customHeight="1" x14ac:dyDescent="0.2">
      <c r="A25" s="11"/>
      <c r="B25" s="17"/>
      <c r="C25" s="18"/>
      <c r="D25" s="19"/>
      <c r="E25" s="19"/>
      <c r="F25" s="29" t="s">
        <v>55</v>
      </c>
      <c r="G25" s="23"/>
      <c r="H25" s="44"/>
      <c r="I25" s="44"/>
      <c r="J25" s="36">
        <f>'Detailed Budget '!C226</f>
        <v>1800</v>
      </c>
      <c r="K25" s="182">
        <f>'Detailed Budget '!D226</f>
        <v>5200</v>
      </c>
      <c r="L25" s="182">
        <f>'Detailed Budget '!E226</f>
        <v>775.61</v>
      </c>
    </row>
    <row r="26" spans="1:12" ht="20.100000000000001" customHeight="1" x14ac:dyDescent="0.2">
      <c r="A26" s="11" t="s">
        <v>114</v>
      </c>
      <c r="B26" s="45"/>
      <c r="C26" s="18"/>
      <c r="D26" s="19"/>
      <c r="E26" s="19"/>
      <c r="F26" s="29" t="s">
        <v>72</v>
      </c>
      <c r="G26" s="23"/>
      <c r="H26" s="44"/>
      <c r="I26" s="44"/>
      <c r="J26" s="36">
        <f>'Detailed Budget '!C233</f>
        <v>4000</v>
      </c>
      <c r="K26" s="182">
        <f>'Detailed Budget '!D233</f>
        <v>4000</v>
      </c>
      <c r="L26" s="182">
        <f>'Detailed Budget '!E233</f>
        <v>0</v>
      </c>
    </row>
    <row r="27" spans="1:12" ht="20.100000000000001" customHeight="1" thickBot="1" x14ac:dyDescent="0.25">
      <c r="A27" s="26" t="s">
        <v>115</v>
      </c>
      <c r="B27" s="27">
        <f>'Detailed Budget '!J308</f>
        <v>1006322.5100000002</v>
      </c>
      <c r="C27" s="29"/>
      <c r="D27" s="19"/>
      <c r="E27" s="18"/>
      <c r="F27" s="386" t="s">
        <v>116</v>
      </c>
      <c r="G27" s="3"/>
      <c r="H27" s="46"/>
      <c r="I27" s="46"/>
      <c r="J27" s="36">
        <f>'Detailed Budget '!C250</f>
        <v>111191.03</v>
      </c>
      <c r="K27" s="185">
        <f>'Detailed Budget '!D250</f>
        <v>99976.38</v>
      </c>
      <c r="L27" s="185">
        <f>'Detailed Budget '!E250</f>
        <v>76005.789999999994</v>
      </c>
    </row>
    <row r="28" spans="1:12" ht="33.75" customHeight="1" thickBot="1" x14ac:dyDescent="0.25">
      <c r="A28" s="47"/>
      <c r="B28" s="400"/>
      <c r="C28" s="18"/>
      <c r="D28" s="23"/>
      <c r="E28" s="21" t="s">
        <v>117</v>
      </c>
      <c r="F28" s="14"/>
      <c r="G28" s="14"/>
      <c r="H28" s="14"/>
      <c r="I28" s="14"/>
      <c r="J28" s="162">
        <f>SUM(J6,J12,J15,J22)</f>
        <v>1246418.21</v>
      </c>
      <c r="K28" s="22">
        <f>SUM(K6,K12,K15,K22)</f>
        <v>1255572.5100000002</v>
      </c>
      <c r="L28" s="22">
        <f>SUM(L6,L12,L15,L22)</f>
        <v>554682.4800000001</v>
      </c>
    </row>
    <row r="29" spans="1:12" x14ac:dyDescent="0.2">
      <c r="A29" s="48"/>
      <c r="B29" s="49"/>
      <c r="C29" s="48"/>
      <c r="D29" s="50"/>
      <c r="E29" s="50"/>
      <c r="F29" s="50"/>
      <c r="G29" s="50"/>
      <c r="H29" s="50"/>
      <c r="I29" s="50"/>
      <c r="J29" s="360"/>
      <c r="K29" s="160"/>
      <c r="L29" s="160"/>
    </row>
    <row r="30" spans="1:12" x14ac:dyDescent="0.2">
      <c r="A30" s="51"/>
      <c r="B30" s="52"/>
      <c r="C30" s="51"/>
      <c r="D30" s="53"/>
      <c r="E30" s="53"/>
      <c r="F30" s="53"/>
      <c r="G30" s="53"/>
      <c r="H30" s="53"/>
      <c r="I30" s="53"/>
      <c r="J30" s="361"/>
      <c r="K30" s="161"/>
      <c r="L30" s="161"/>
    </row>
    <row r="31" spans="1:12" ht="30.75" customHeight="1" thickBot="1" x14ac:dyDescent="0.25">
      <c r="A31" s="54" t="s">
        <v>79</v>
      </c>
      <c r="B31" s="55">
        <f>'Detailed Budget '!J309</f>
        <v>1255572.5100000002</v>
      </c>
      <c r="C31" s="54" t="s">
        <v>118</v>
      </c>
      <c r="D31" s="56"/>
      <c r="E31" s="56"/>
      <c r="F31" s="56"/>
      <c r="G31" s="56"/>
      <c r="H31" s="56"/>
      <c r="I31" s="56"/>
      <c r="J31" s="362">
        <f>J28</f>
        <v>1246418.21</v>
      </c>
      <c r="K31" s="55">
        <f>K28</f>
        <v>1255572.5100000002</v>
      </c>
      <c r="L31" s="55">
        <f>L28</f>
        <v>554682.4800000001</v>
      </c>
    </row>
    <row r="32" spans="1:12" x14ac:dyDescent="0.2">
      <c r="A32" s="401"/>
      <c r="B32" s="405"/>
      <c r="C32" s="405"/>
      <c r="D32" s="405"/>
      <c r="E32" s="405"/>
      <c r="F32" s="405"/>
      <c r="G32" s="405"/>
      <c r="H32" s="401"/>
      <c r="I32" s="401"/>
      <c r="J32" s="1"/>
      <c r="K32" s="4"/>
      <c r="L32" s="4"/>
    </row>
    <row r="33" spans="1:12" x14ac:dyDescent="0.2">
      <c r="A33" s="401"/>
      <c r="B33" s="401"/>
      <c r="C33" s="401"/>
      <c r="D33" s="401"/>
      <c r="E33" s="401"/>
      <c r="F33" s="401"/>
      <c r="G33" s="401"/>
      <c r="H33" s="57"/>
      <c r="I33" s="57"/>
      <c r="J33" s="57"/>
      <c r="K33" s="4"/>
      <c r="L33" s="4"/>
    </row>
    <row r="34" spans="1:12" x14ac:dyDescent="0.2">
      <c r="A34" s="1"/>
      <c r="B34" s="58"/>
      <c r="C34" s="1"/>
      <c r="D34" s="1"/>
      <c r="E34" s="1"/>
      <c r="F34" s="1"/>
      <c r="G34" s="1"/>
      <c r="H34" s="1"/>
      <c r="I34" s="1"/>
      <c r="J34" s="1"/>
      <c r="K34" s="4"/>
      <c r="L34" s="4"/>
    </row>
  </sheetData>
  <mergeCells count="6">
    <mergeCell ref="A33:G33"/>
    <mergeCell ref="A1:K1"/>
    <mergeCell ref="A2:K2"/>
    <mergeCell ref="A32:G32"/>
    <mergeCell ref="H32:I32"/>
    <mergeCell ref="F23:H23"/>
  </mergeCells>
  <phoneticPr fontId="24" type="noConversion"/>
  <pageMargins left="0.55118110236220474" right="0.27559055118110237" top="0.98425196850393704" bottom="0.98425196850393704" header="0.51181102362204722" footer="0.51181102362204722"/>
  <pageSetup paperSize="9" orientation="portrait" r:id="rId1"/>
  <headerFooter alignWithMargins="0">
    <oddHeader>&amp;L&amp;F&amp;R&amp;D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0"/>
  <sheetViews>
    <sheetView tabSelected="1" topLeftCell="A266" zoomScale="75" zoomScaleNormal="75" workbookViewId="0">
      <selection activeCell="C33" sqref="C33"/>
    </sheetView>
  </sheetViews>
  <sheetFormatPr defaultColWidth="9.140625" defaultRowHeight="12.75" x14ac:dyDescent="0.2"/>
  <cols>
    <col min="1" max="1" width="25" customWidth="1"/>
    <col min="2" max="2" width="15.42578125" customWidth="1"/>
    <col min="3" max="3" width="18.28515625" customWidth="1"/>
    <col min="4" max="4" width="16.5703125" customWidth="1"/>
    <col min="5" max="5" width="13.5703125" customWidth="1"/>
    <col min="6" max="6" width="15" customWidth="1"/>
    <col min="7" max="7" width="17.140625" customWidth="1"/>
    <col min="8" max="8" width="17.28515625" customWidth="1"/>
    <col min="9" max="9" width="17.42578125" customWidth="1"/>
    <col min="10" max="10" width="19" customWidth="1"/>
    <col min="11" max="11" width="17.5703125" customWidth="1"/>
  </cols>
  <sheetData>
    <row r="1" spans="1:11" ht="16.5" thickBot="1" x14ac:dyDescent="0.25">
      <c r="A1" s="59" t="s">
        <v>0</v>
      </c>
      <c r="B1" s="417" t="s">
        <v>1</v>
      </c>
      <c r="C1" s="416"/>
      <c r="D1" s="416"/>
      <c r="E1" s="416"/>
      <c r="F1" s="416"/>
      <c r="G1" s="416"/>
      <c r="H1" s="416"/>
      <c r="I1" s="416"/>
      <c r="J1" s="416"/>
      <c r="K1" s="416"/>
    </row>
    <row r="2" spans="1:11" ht="13.5" thickBot="1" x14ac:dyDescent="0.25">
      <c r="A2" s="60"/>
      <c r="B2" s="60"/>
      <c r="C2" s="60"/>
      <c r="D2" s="60"/>
      <c r="E2" s="60"/>
      <c r="F2" s="60"/>
      <c r="G2" s="61"/>
      <c r="H2" s="60"/>
      <c r="I2" s="60"/>
      <c r="J2" s="60"/>
      <c r="K2" s="60"/>
    </row>
    <row r="3" spans="1:11" ht="26.25" customHeight="1" thickBot="1" x14ac:dyDescent="0.3">
      <c r="A3" s="411" t="s">
        <v>202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</row>
    <row r="4" spans="1:11" ht="13.5" thickBot="1" x14ac:dyDescent="0.25">
      <c r="A4" s="415" t="s">
        <v>2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</row>
    <row r="5" spans="1:11" ht="18" x14ac:dyDescent="0.25">
      <c r="A5" s="62"/>
      <c r="B5" s="63"/>
      <c r="C5" s="63"/>
      <c r="D5" s="63"/>
      <c r="E5" s="63"/>
      <c r="F5" s="63"/>
      <c r="G5" s="63"/>
      <c r="H5" s="64"/>
      <c r="I5" s="64"/>
      <c r="J5" s="64"/>
      <c r="K5" s="64"/>
    </row>
    <row r="6" spans="1:11" x14ac:dyDescent="0.2">
      <c r="A6" s="60"/>
      <c r="B6" s="60"/>
      <c r="C6" s="60"/>
      <c r="D6" s="60"/>
      <c r="E6" s="60"/>
      <c r="F6" s="60"/>
      <c r="G6" s="61"/>
      <c r="H6" s="60"/>
      <c r="I6" s="60"/>
      <c r="J6" s="60"/>
      <c r="K6" s="60"/>
    </row>
    <row r="7" spans="1:11" ht="13.5" x14ac:dyDescent="0.25">
      <c r="A7" s="413" t="s">
        <v>3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</row>
    <row r="8" spans="1:11" ht="16.5" thickBot="1" x14ac:dyDescent="0.3">
      <c r="A8" s="65"/>
      <c r="B8" s="66"/>
      <c r="C8" s="67"/>
      <c r="D8" s="68"/>
      <c r="E8" s="68"/>
      <c r="F8" s="68"/>
      <c r="G8" s="69"/>
      <c r="H8" s="68"/>
      <c r="I8" s="68"/>
      <c r="J8" s="68"/>
      <c r="K8" s="68"/>
    </row>
    <row r="9" spans="1:11" ht="13.5" thickBot="1" x14ac:dyDescent="0.25">
      <c r="A9" s="409" t="s">
        <v>123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</row>
    <row r="10" spans="1:11" ht="16.5" thickBot="1" x14ac:dyDescent="0.25">
      <c r="A10" s="70"/>
      <c r="B10" s="71"/>
      <c r="C10" s="71"/>
      <c r="D10" s="71"/>
      <c r="E10" s="71"/>
      <c r="F10" s="64"/>
      <c r="G10" s="64"/>
      <c r="H10" s="68"/>
      <c r="I10" s="68"/>
      <c r="J10" s="68"/>
      <c r="K10" s="68"/>
    </row>
    <row r="11" spans="1:11" ht="31.5" customHeight="1" thickBot="1" x14ac:dyDescent="0.25">
      <c r="A11" s="461" t="s">
        <v>120</v>
      </c>
      <c r="B11" s="462"/>
      <c r="C11" s="462"/>
      <c r="D11" s="462"/>
      <c r="E11" s="462"/>
      <c r="F11" s="462"/>
      <c r="G11" s="463"/>
      <c r="H11" s="73"/>
      <c r="I11" s="73"/>
      <c r="J11" s="73"/>
      <c r="K11" s="73"/>
    </row>
    <row r="12" spans="1:11" ht="15" x14ac:dyDescent="0.2">
      <c r="A12" s="265" t="s">
        <v>4</v>
      </c>
      <c r="B12" s="266" t="s">
        <v>137</v>
      </c>
      <c r="C12" s="264" t="s">
        <v>203</v>
      </c>
      <c r="D12" s="264" t="s">
        <v>130</v>
      </c>
      <c r="E12" s="189"/>
      <c r="F12" s="189"/>
      <c r="G12" s="253"/>
      <c r="H12" s="189"/>
      <c r="I12" s="74"/>
      <c r="J12" s="74"/>
      <c r="K12" s="74"/>
    </row>
    <row r="13" spans="1:11" ht="15" x14ac:dyDescent="0.25">
      <c r="A13" s="288" t="s">
        <v>5</v>
      </c>
      <c r="B13" s="281"/>
      <c r="C13" s="289"/>
      <c r="D13" s="289"/>
      <c r="E13" s="254"/>
      <c r="F13" s="254"/>
      <c r="G13" s="156"/>
      <c r="H13" s="254"/>
      <c r="I13" s="75"/>
      <c r="J13" s="75"/>
      <c r="K13" s="75"/>
    </row>
    <row r="14" spans="1:11" ht="15" x14ac:dyDescent="0.25">
      <c r="A14" s="277"/>
      <c r="B14" s="270"/>
      <c r="C14" s="271"/>
      <c r="D14" s="271"/>
      <c r="E14" s="254"/>
      <c r="F14" s="254"/>
      <c r="G14" s="156"/>
      <c r="H14" s="254"/>
      <c r="I14" s="75"/>
      <c r="J14" s="75"/>
      <c r="K14" s="75"/>
    </row>
    <row r="15" spans="1:11" ht="30" x14ac:dyDescent="0.25">
      <c r="A15" s="268" t="s">
        <v>6</v>
      </c>
      <c r="B15" s="249">
        <v>98652.54</v>
      </c>
      <c r="C15" s="273">
        <v>80062.399999999994</v>
      </c>
      <c r="D15" s="273">
        <v>63557.39</v>
      </c>
      <c r="E15" s="258"/>
      <c r="F15" s="258"/>
      <c r="G15" s="196"/>
      <c r="H15" s="196"/>
      <c r="I15" s="75"/>
      <c r="J15" s="75"/>
      <c r="K15" s="75"/>
    </row>
    <row r="16" spans="1:11" ht="15" x14ac:dyDescent="0.25">
      <c r="A16" s="268"/>
      <c r="B16" s="291"/>
      <c r="C16" s="292"/>
      <c r="D16" s="292"/>
      <c r="E16" s="258"/>
      <c r="F16" s="258"/>
      <c r="G16" s="196"/>
      <c r="H16" s="196"/>
      <c r="I16" s="75"/>
      <c r="J16" s="75"/>
      <c r="K16" s="75"/>
    </row>
    <row r="17" spans="1:11" ht="15" x14ac:dyDescent="0.2">
      <c r="A17" s="290" t="s">
        <v>7</v>
      </c>
      <c r="B17" s="295"/>
      <c r="C17" s="282"/>
      <c r="D17" s="282"/>
      <c r="E17" s="259"/>
      <c r="F17" s="259"/>
      <c r="G17" s="259"/>
      <c r="H17" s="254"/>
      <c r="I17" s="75"/>
      <c r="J17" s="75"/>
      <c r="K17" s="75"/>
    </row>
    <row r="18" spans="1:11" ht="15" x14ac:dyDescent="0.2">
      <c r="A18" s="275"/>
      <c r="B18" s="276"/>
      <c r="C18" s="272"/>
      <c r="D18" s="272"/>
      <c r="E18" s="259"/>
      <c r="F18" s="259"/>
      <c r="G18" s="259"/>
      <c r="H18" s="254"/>
      <c r="I18" s="75"/>
      <c r="J18" s="75"/>
      <c r="K18" s="75"/>
    </row>
    <row r="19" spans="1:11" ht="30" x14ac:dyDescent="0.25">
      <c r="A19" s="286" t="s">
        <v>147</v>
      </c>
      <c r="B19" s="251">
        <v>314950.02</v>
      </c>
      <c r="C19" s="274">
        <f>333472.53-34200</f>
        <v>299272.53000000003</v>
      </c>
      <c r="D19" s="274">
        <f>49685+57495.96+39083+41414.26+33231.1</f>
        <v>220909.32</v>
      </c>
      <c r="E19" s="358"/>
      <c r="F19" s="254"/>
      <c r="G19" s="196"/>
      <c r="H19" s="196"/>
      <c r="I19" s="75"/>
      <c r="J19" s="75"/>
      <c r="K19" s="75"/>
    </row>
    <row r="20" spans="1:11" ht="15" x14ac:dyDescent="0.25">
      <c r="A20" s="267"/>
      <c r="B20" s="291"/>
      <c r="C20" s="292"/>
      <c r="D20" s="292"/>
      <c r="E20" s="260"/>
      <c r="F20" s="254"/>
      <c r="G20" s="196"/>
      <c r="H20" s="196"/>
      <c r="I20" s="75"/>
      <c r="J20" s="75"/>
      <c r="K20" s="75"/>
    </row>
    <row r="21" spans="1:11" ht="15" x14ac:dyDescent="0.25">
      <c r="A21" s="287" t="s">
        <v>8</v>
      </c>
      <c r="B21" s="281"/>
      <c r="C21" s="282"/>
      <c r="D21" s="282"/>
      <c r="E21" s="254"/>
      <c r="F21" s="254"/>
      <c r="G21" s="156"/>
      <c r="H21" s="254"/>
      <c r="I21" s="75"/>
      <c r="J21" s="75"/>
      <c r="K21" s="75"/>
    </row>
    <row r="22" spans="1:11" ht="15" x14ac:dyDescent="0.25">
      <c r="A22" s="267"/>
      <c r="B22" s="285"/>
      <c r="C22" s="272"/>
      <c r="D22" s="272"/>
      <c r="E22" s="254"/>
      <c r="F22" s="254"/>
      <c r="G22" s="156"/>
      <c r="H22" s="254"/>
      <c r="I22" s="75"/>
      <c r="J22" s="75"/>
      <c r="K22" s="75"/>
    </row>
    <row r="23" spans="1:11" ht="15" x14ac:dyDescent="0.25">
      <c r="A23" s="286" t="s">
        <v>148</v>
      </c>
      <c r="B23" s="249">
        <v>80844.62</v>
      </c>
      <c r="C23" s="279">
        <v>85431.2</v>
      </c>
      <c r="D23" s="279">
        <f>28036.6+28213.12</f>
        <v>56249.72</v>
      </c>
      <c r="E23" s="260"/>
      <c r="F23" s="254"/>
      <c r="G23" s="196"/>
      <c r="H23" s="196"/>
      <c r="I23" s="75"/>
      <c r="J23" s="75"/>
      <c r="K23" s="75"/>
    </row>
    <row r="24" spans="1:11" ht="15" x14ac:dyDescent="0.25">
      <c r="A24" s="293"/>
      <c r="B24" s="249"/>
      <c r="C24" s="278"/>
      <c r="D24" s="278"/>
      <c r="E24" s="260"/>
      <c r="F24" s="254"/>
      <c r="G24" s="196"/>
      <c r="H24" s="196"/>
      <c r="I24" s="75"/>
      <c r="J24" s="75"/>
      <c r="K24" s="75"/>
    </row>
    <row r="25" spans="1:11" ht="15" x14ac:dyDescent="0.25">
      <c r="A25" s="284" t="s">
        <v>9</v>
      </c>
      <c r="B25" s="281"/>
      <c r="C25" s="289"/>
      <c r="D25" s="289"/>
      <c r="E25" s="254"/>
      <c r="F25" s="254"/>
      <c r="G25" s="156"/>
      <c r="H25" s="254"/>
      <c r="I25" s="75"/>
      <c r="J25" s="75"/>
      <c r="K25" s="75"/>
    </row>
    <row r="26" spans="1:11" ht="29.25" customHeight="1" x14ac:dyDescent="0.2">
      <c r="A26" s="269"/>
      <c r="B26" s="341"/>
      <c r="C26" s="340"/>
      <c r="D26" s="340"/>
      <c r="E26" s="255"/>
      <c r="F26" s="256"/>
      <c r="G26" s="257"/>
      <c r="H26" s="257"/>
      <c r="I26" s="75"/>
      <c r="J26" s="75"/>
      <c r="K26" s="75"/>
    </row>
    <row r="27" spans="1:11" ht="15" x14ac:dyDescent="0.25">
      <c r="A27" s="294"/>
      <c r="B27" s="278"/>
      <c r="C27" s="279"/>
      <c r="D27" s="279"/>
      <c r="E27" s="260"/>
      <c r="F27" s="254"/>
      <c r="G27" s="196"/>
      <c r="H27" s="196"/>
      <c r="I27" s="75"/>
      <c r="J27" s="75"/>
      <c r="K27" s="75"/>
    </row>
    <row r="28" spans="1:11" ht="15" x14ac:dyDescent="0.25">
      <c r="A28" s="280" t="s">
        <v>10</v>
      </c>
      <c r="B28" s="281"/>
      <c r="C28" s="282"/>
      <c r="D28" s="282"/>
      <c r="E28" s="254"/>
      <c r="F28" s="254"/>
      <c r="G28" s="156"/>
      <c r="H28" s="254"/>
      <c r="I28" s="75"/>
      <c r="J28" s="75"/>
      <c r="K28" s="75"/>
    </row>
    <row r="29" spans="1:11" ht="15" x14ac:dyDescent="0.2">
      <c r="A29" s="269" t="s">
        <v>252</v>
      </c>
      <c r="B29" s="341">
        <v>0</v>
      </c>
      <c r="C29" s="340">
        <v>34200</v>
      </c>
      <c r="D29" s="340">
        <v>14300</v>
      </c>
      <c r="E29" s="255"/>
      <c r="F29" s="256"/>
      <c r="G29" s="257"/>
      <c r="H29" s="261"/>
      <c r="I29" s="75"/>
      <c r="J29" s="75"/>
      <c r="K29" s="75"/>
    </row>
    <row r="30" spans="1:11" ht="15" x14ac:dyDescent="0.2">
      <c r="A30" s="269" t="s">
        <v>146</v>
      </c>
      <c r="B30" s="341">
        <v>1500</v>
      </c>
      <c r="C30" s="340">
        <v>1500</v>
      </c>
      <c r="D30" s="340">
        <v>325.05</v>
      </c>
      <c r="E30" s="255"/>
      <c r="F30" s="256"/>
      <c r="G30" s="257"/>
      <c r="H30" s="261"/>
      <c r="I30" s="75"/>
      <c r="J30" s="75"/>
      <c r="K30" s="75"/>
    </row>
    <row r="31" spans="1:11" ht="15.75" thickBot="1" x14ac:dyDescent="0.3">
      <c r="A31" s="252"/>
      <c r="B31" s="291"/>
      <c r="C31" s="292"/>
      <c r="D31" s="292"/>
      <c r="E31" s="260"/>
      <c r="F31" s="254"/>
      <c r="G31" s="196"/>
      <c r="H31" s="196"/>
      <c r="I31" s="72"/>
      <c r="J31" s="72"/>
      <c r="K31" s="72"/>
    </row>
    <row r="32" spans="1:11" ht="16.5" thickBot="1" x14ac:dyDescent="0.3">
      <c r="A32" s="240" t="s">
        <v>11</v>
      </c>
      <c r="B32" s="166">
        <f>B15+B19+B23+B29+B30</f>
        <v>495947.18</v>
      </c>
      <c r="C32" s="166">
        <f>C15+C19+C23+C29+C30</f>
        <v>500466.13000000006</v>
      </c>
      <c r="D32" s="166">
        <f>D15+D19+D23+D29+D30</f>
        <v>355341.48000000004</v>
      </c>
      <c r="E32" s="262"/>
      <c r="F32" s="263"/>
      <c r="G32" s="243"/>
      <c r="H32" s="243"/>
      <c r="I32" s="78"/>
      <c r="J32" s="78"/>
      <c r="K32" s="78"/>
    </row>
    <row r="33" spans="1:11" ht="16.5" thickBot="1" x14ac:dyDescent="0.3">
      <c r="A33" s="240"/>
      <c r="B33" s="387"/>
      <c r="C33" s="387"/>
      <c r="D33" s="387"/>
      <c r="E33" s="262"/>
      <c r="F33" s="263"/>
      <c r="G33" s="243"/>
      <c r="H33" s="243"/>
      <c r="I33" s="78"/>
      <c r="J33" s="78"/>
      <c r="K33" s="78"/>
    </row>
    <row r="34" spans="1:11" ht="25.5" customHeight="1" thickBot="1" x14ac:dyDescent="0.25">
      <c r="A34" s="439" t="s">
        <v>12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40"/>
    </row>
    <row r="35" spans="1:11" ht="18" x14ac:dyDescent="0.25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 ht="26.25" customHeight="1" thickBot="1" x14ac:dyDescent="0.25">
      <c r="A36" s="473" t="s">
        <v>145</v>
      </c>
      <c r="B36" s="474"/>
      <c r="C36" s="474"/>
      <c r="D36" s="474"/>
      <c r="E36" s="188"/>
      <c r="F36" s="388"/>
      <c r="G36" s="388"/>
      <c r="H36" s="388"/>
      <c r="I36" s="388"/>
      <c r="J36" s="388"/>
      <c r="K36" s="388"/>
    </row>
    <row r="37" spans="1:11" ht="15.75" customHeight="1" thickBot="1" x14ac:dyDescent="0.25">
      <c r="A37" s="389" t="s">
        <v>13</v>
      </c>
      <c r="B37" s="389" t="s">
        <v>210</v>
      </c>
      <c r="C37" s="389" t="s">
        <v>14</v>
      </c>
      <c r="D37" s="390" t="s">
        <v>249</v>
      </c>
      <c r="E37" s="398"/>
      <c r="F37" s="458"/>
      <c r="G37" s="459"/>
      <c r="H37" s="459"/>
      <c r="I37" s="459"/>
      <c r="J37" s="459"/>
      <c r="K37" s="460"/>
    </row>
    <row r="38" spans="1:11" ht="14.25" x14ac:dyDescent="0.2">
      <c r="A38" s="391" t="s">
        <v>15</v>
      </c>
      <c r="B38" s="391" t="s">
        <v>164</v>
      </c>
      <c r="C38" s="391" t="s">
        <v>128</v>
      </c>
      <c r="D38" s="392"/>
      <c r="E38" s="399"/>
      <c r="F38" s="420"/>
      <c r="G38" s="421"/>
      <c r="H38" s="421"/>
      <c r="I38" s="421"/>
      <c r="J38" s="421"/>
      <c r="K38" s="422"/>
    </row>
    <row r="39" spans="1:11" ht="14.25" x14ac:dyDescent="0.2">
      <c r="A39" s="393" t="s">
        <v>15</v>
      </c>
      <c r="B39" s="393" t="s">
        <v>165</v>
      </c>
      <c r="C39" s="393" t="s">
        <v>128</v>
      </c>
      <c r="D39" s="394"/>
      <c r="E39" s="399"/>
      <c r="F39" s="420"/>
      <c r="G39" s="421"/>
      <c r="H39" s="421"/>
      <c r="I39" s="421"/>
      <c r="J39" s="421"/>
      <c r="K39" s="422"/>
    </row>
    <row r="40" spans="1:11" ht="14.25" x14ac:dyDescent="0.2">
      <c r="A40" s="393" t="s">
        <v>15</v>
      </c>
      <c r="B40" s="393" t="s">
        <v>174</v>
      </c>
      <c r="C40" s="393" t="s">
        <v>128</v>
      </c>
      <c r="D40" s="395"/>
      <c r="E40" s="399"/>
      <c r="F40" s="420"/>
      <c r="G40" s="421"/>
      <c r="H40" s="421"/>
      <c r="I40" s="421"/>
      <c r="J40" s="421"/>
      <c r="K40" s="422"/>
    </row>
    <row r="41" spans="1:11" ht="29.25" customHeight="1" x14ac:dyDescent="0.2">
      <c r="A41" s="393" t="s">
        <v>16</v>
      </c>
      <c r="B41" s="393" t="s">
        <v>162</v>
      </c>
      <c r="C41" s="393" t="s">
        <v>128</v>
      </c>
      <c r="D41" s="394"/>
      <c r="E41" s="399"/>
      <c r="F41" s="420"/>
      <c r="G41" s="421"/>
      <c r="H41" s="421"/>
      <c r="I41" s="421"/>
      <c r="J41" s="421"/>
      <c r="K41" s="422"/>
    </row>
    <row r="42" spans="1:11" ht="29.25" customHeight="1" x14ac:dyDescent="0.2">
      <c r="A42" s="393" t="s">
        <v>16</v>
      </c>
      <c r="B42" s="393" t="s">
        <v>160</v>
      </c>
      <c r="C42" s="393" t="s">
        <v>128</v>
      </c>
      <c r="D42" s="394"/>
      <c r="E42" s="399"/>
      <c r="F42" s="420"/>
      <c r="G42" s="421"/>
      <c r="H42" s="421"/>
      <c r="I42" s="421"/>
      <c r="J42" s="421"/>
      <c r="K42" s="422"/>
    </row>
    <row r="43" spans="1:11" ht="29.25" customHeight="1" x14ac:dyDescent="0.2">
      <c r="A43" s="393" t="s">
        <v>16</v>
      </c>
      <c r="B43" s="393" t="s">
        <v>161</v>
      </c>
      <c r="C43" s="393" t="s">
        <v>128</v>
      </c>
      <c r="D43" s="394"/>
      <c r="E43" s="399"/>
      <c r="F43" s="420"/>
      <c r="G43" s="421"/>
      <c r="H43" s="421"/>
      <c r="I43" s="421"/>
      <c r="J43" s="421"/>
      <c r="K43" s="422"/>
    </row>
    <row r="44" spans="1:11" ht="29.25" customHeight="1" x14ac:dyDescent="0.2">
      <c r="A44" s="393" t="s">
        <v>166</v>
      </c>
      <c r="B44" s="393" t="s">
        <v>211</v>
      </c>
      <c r="C44" s="393" t="s">
        <v>128</v>
      </c>
      <c r="D44" s="394"/>
      <c r="E44" s="399"/>
      <c r="F44" s="420"/>
      <c r="G44" s="421"/>
      <c r="H44" s="421"/>
      <c r="I44" s="421"/>
      <c r="J44" s="421"/>
      <c r="K44" s="422"/>
    </row>
    <row r="45" spans="1:11" ht="29.25" customHeight="1" x14ac:dyDescent="0.2">
      <c r="A45" s="393" t="s">
        <v>166</v>
      </c>
      <c r="B45" s="393" t="s">
        <v>212</v>
      </c>
      <c r="C45" s="393" t="s">
        <v>128</v>
      </c>
      <c r="D45" s="394"/>
      <c r="E45" s="399"/>
      <c r="F45" s="420"/>
      <c r="G45" s="421"/>
      <c r="H45" s="421"/>
      <c r="I45" s="421"/>
      <c r="J45" s="421"/>
      <c r="K45" s="422"/>
    </row>
    <row r="46" spans="1:11" ht="29.25" customHeight="1" x14ac:dyDescent="0.2">
      <c r="A46" s="393" t="s">
        <v>166</v>
      </c>
      <c r="B46" s="393" t="s">
        <v>213</v>
      </c>
      <c r="C46" s="393" t="s">
        <v>128</v>
      </c>
      <c r="D46" s="394"/>
      <c r="E46" s="399"/>
      <c r="F46" s="420"/>
      <c r="G46" s="421"/>
      <c r="H46" s="421"/>
      <c r="I46" s="421"/>
      <c r="J46" s="421"/>
      <c r="K46" s="422"/>
    </row>
    <row r="47" spans="1:11" ht="37.5" customHeight="1" x14ac:dyDescent="0.2">
      <c r="A47" s="393" t="s">
        <v>17</v>
      </c>
      <c r="B47" s="393" t="s">
        <v>173</v>
      </c>
      <c r="C47" s="393" t="s">
        <v>128</v>
      </c>
      <c r="D47" s="394"/>
      <c r="E47" s="399"/>
      <c r="F47" s="420"/>
      <c r="G47" s="421"/>
      <c r="H47" s="421"/>
      <c r="I47" s="421"/>
      <c r="J47" s="421"/>
      <c r="K47" s="422"/>
    </row>
    <row r="48" spans="1:11" ht="42.75" customHeight="1" x14ac:dyDescent="0.2">
      <c r="A48" s="393" t="s">
        <v>204</v>
      </c>
      <c r="B48" s="393" t="s">
        <v>171</v>
      </c>
      <c r="C48" s="393" t="s">
        <v>128</v>
      </c>
      <c r="D48" s="394"/>
      <c r="E48" s="399"/>
      <c r="F48" s="420"/>
      <c r="G48" s="421"/>
      <c r="H48" s="421"/>
      <c r="I48" s="421"/>
      <c r="J48" s="421"/>
      <c r="K48" s="422"/>
    </row>
    <row r="49" spans="1:11" ht="48" customHeight="1" x14ac:dyDescent="0.2">
      <c r="A49" s="393" t="s">
        <v>188</v>
      </c>
      <c r="B49" s="393" t="s">
        <v>214</v>
      </c>
      <c r="C49" s="393" t="s">
        <v>128</v>
      </c>
      <c r="D49" s="394"/>
      <c r="E49" s="399"/>
      <c r="F49" s="420"/>
      <c r="G49" s="421"/>
      <c r="H49" s="421"/>
      <c r="I49" s="421"/>
      <c r="J49" s="421"/>
      <c r="K49" s="422"/>
    </row>
    <row r="50" spans="1:11" ht="39" customHeight="1" x14ac:dyDescent="0.2">
      <c r="A50" s="393" t="s">
        <v>205</v>
      </c>
      <c r="B50" s="393" t="s">
        <v>215</v>
      </c>
      <c r="C50" s="393" t="s">
        <v>128</v>
      </c>
      <c r="D50" s="394"/>
      <c r="E50" s="399"/>
      <c r="F50" s="420"/>
      <c r="G50" s="421"/>
      <c r="H50" s="421"/>
      <c r="I50" s="421"/>
      <c r="J50" s="421"/>
      <c r="K50" s="422"/>
    </row>
    <row r="51" spans="1:11" ht="39" customHeight="1" x14ac:dyDescent="0.2">
      <c r="A51" s="393" t="s">
        <v>206</v>
      </c>
      <c r="B51" s="393" t="s">
        <v>216</v>
      </c>
      <c r="C51" s="393" t="s">
        <v>128</v>
      </c>
      <c r="D51" s="394"/>
      <c r="E51" s="399"/>
      <c r="F51" s="420"/>
      <c r="G51" s="421"/>
      <c r="H51" s="421"/>
      <c r="I51" s="421"/>
      <c r="J51" s="421"/>
      <c r="K51" s="422"/>
    </row>
    <row r="52" spans="1:11" ht="39" customHeight="1" x14ac:dyDescent="0.2">
      <c r="A52" s="393" t="s">
        <v>207</v>
      </c>
      <c r="B52" s="393" t="s">
        <v>217</v>
      </c>
      <c r="C52" s="393" t="s">
        <v>128</v>
      </c>
      <c r="D52" s="394"/>
      <c r="E52" s="399"/>
      <c r="F52" s="420"/>
      <c r="G52" s="421"/>
      <c r="H52" s="421"/>
      <c r="I52" s="421"/>
      <c r="J52" s="421"/>
      <c r="K52" s="422"/>
    </row>
    <row r="53" spans="1:11" ht="30.75" customHeight="1" x14ac:dyDescent="0.2">
      <c r="A53" s="393" t="s">
        <v>208</v>
      </c>
      <c r="B53" s="393" t="s">
        <v>218</v>
      </c>
      <c r="C53" s="393" t="s">
        <v>128</v>
      </c>
      <c r="D53" s="394"/>
      <c r="E53" s="399"/>
      <c r="F53" s="420"/>
      <c r="G53" s="421"/>
      <c r="H53" s="421"/>
      <c r="I53" s="421"/>
      <c r="J53" s="421"/>
      <c r="K53" s="422"/>
    </row>
    <row r="54" spans="1:11" ht="35.25" customHeight="1" x14ac:dyDescent="0.2">
      <c r="A54" s="393" t="s">
        <v>19</v>
      </c>
      <c r="B54" s="393" t="s">
        <v>20</v>
      </c>
      <c r="C54" s="393" t="s">
        <v>21</v>
      </c>
      <c r="D54" s="395"/>
      <c r="E54" s="399"/>
      <c r="F54" s="420"/>
      <c r="G54" s="421"/>
      <c r="H54" s="421"/>
      <c r="I54" s="421"/>
      <c r="J54" s="421"/>
      <c r="K54" s="422"/>
    </row>
    <row r="55" spans="1:11" ht="35.25" customHeight="1" x14ac:dyDescent="0.2">
      <c r="A55" s="393" t="s">
        <v>222</v>
      </c>
      <c r="B55" s="393" t="s">
        <v>223</v>
      </c>
      <c r="C55" s="393" t="s">
        <v>21</v>
      </c>
      <c r="D55" s="395"/>
      <c r="E55" s="399"/>
      <c r="F55" s="420"/>
      <c r="G55" s="421"/>
      <c r="H55" s="421"/>
      <c r="I55" s="421"/>
      <c r="J55" s="421"/>
      <c r="K55" s="422"/>
    </row>
    <row r="56" spans="1:11" ht="35.25" customHeight="1" x14ac:dyDescent="0.2">
      <c r="A56" s="393" t="s">
        <v>209</v>
      </c>
      <c r="B56" s="393" t="s">
        <v>219</v>
      </c>
      <c r="C56" s="393" t="s">
        <v>250</v>
      </c>
      <c r="D56" s="395"/>
      <c r="E56" s="399"/>
      <c r="F56" s="420"/>
      <c r="G56" s="421"/>
      <c r="H56" s="421"/>
      <c r="I56" s="421"/>
      <c r="J56" s="421"/>
      <c r="K56" s="422"/>
    </row>
    <row r="57" spans="1:11" ht="35.25" customHeight="1" x14ac:dyDescent="0.2">
      <c r="A57" s="393" t="s">
        <v>220</v>
      </c>
      <c r="B57" s="393" t="s">
        <v>247</v>
      </c>
      <c r="C57" s="393" t="s">
        <v>128</v>
      </c>
      <c r="D57" s="395"/>
      <c r="E57" s="399"/>
      <c r="F57" s="420"/>
      <c r="G57" s="421"/>
      <c r="H57" s="421"/>
      <c r="I57" s="421"/>
      <c r="J57" s="421"/>
      <c r="K57" s="422"/>
    </row>
    <row r="58" spans="1:11" ht="35.25" customHeight="1" thickBot="1" x14ac:dyDescent="0.25">
      <c r="A58" s="396" t="s">
        <v>220</v>
      </c>
      <c r="B58" s="396" t="s">
        <v>221</v>
      </c>
      <c r="C58" s="396" t="s">
        <v>128</v>
      </c>
      <c r="D58" s="397"/>
      <c r="E58" s="399"/>
      <c r="F58" s="420"/>
      <c r="G58" s="421"/>
      <c r="H58" s="421"/>
      <c r="I58" s="421"/>
      <c r="J58" s="421"/>
      <c r="K58" s="422"/>
    </row>
    <row r="59" spans="1:11" ht="24.75" customHeight="1" x14ac:dyDescent="0.2">
      <c r="A59" s="248"/>
      <c r="B59" s="248"/>
      <c r="C59" s="248"/>
      <c r="D59" s="248"/>
      <c r="E59" s="248"/>
      <c r="F59" s="420"/>
      <c r="G59" s="421"/>
      <c r="H59" s="421"/>
      <c r="I59" s="421"/>
      <c r="J59" s="421"/>
      <c r="K59" s="422"/>
    </row>
    <row r="60" spans="1:11" x14ac:dyDescent="0.2">
      <c r="A60" s="467" t="s">
        <v>157</v>
      </c>
      <c r="B60" s="468"/>
      <c r="C60" s="468"/>
      <c r="D60" s="468"/>
      <c r="E60" s="468"/>
      <c r="F60" s="468"/>
      <c r="G60" s="468"/>
      <c r="H60" s="468"/>
      <c r="I60" s="468"/>
      <c r="J60" s="468"/>
      <c r="K60" s="468"/>
    </row>
    <row r="61" spans="1:11" ht="15" thickBot="1" x14ac:dyDescent="0.25">
      <c r="A61" s="469" t="s">
        <v>22</v>
      </c>
      <c r="B61" s="470"/>
      <c r="C61" s="470"/>
      <c r="D61" s="470"/>
      <c r="E61" s="470"/>
      <c r="F61" s="470"/>
      <c r="G61" s="470"/>
      <c r="H61" s="470"/>
      <c r="I61" s="470"/>
      <c r="J61" s="470"/>
      <c r="K61" s="470"/>
    </row>
    <row r="62" spans="1:11" ht="75" customHeight="1" x14ac:dyDescent="0.2">
      <c r="A62" s="164" t="s">
        <v>23</v>
      </c>
      <c r="B62" s="234" t="s">
        <v>142</v>
      </c>
      <c r="C62" s="242" t="s">
        <v>143</v>
      </c>
      <c r="D62" s="168" t="s">
        <v>144</v>
      </c>
      <c r="E62" s="234" t="s">
        <v>226</v>
      </c>
      <c r="F62" s="242" t="s">
        <v>227</v>
      </c>
      <c r="G62" s="168" t="s">
        <v>225</v>
      </c>
      <c r="H62" s="234" t="s">
        <v>149</v>
      </c>
      <c r="I62" s="242" t="s">
        <v>150</v>
      </c>
      <c r="J62" s="168" t="s">
        <v>131</v>
      </c>
      <c r="K62" s="189"/>
    </row>
    <row r="63" spans="1:11" ht="15" x14ac:dyDescent="0.25">
      <c r="A63" s="232" t="s">
        <v>132</v>
      </c>
      <c r="B63" s="235">
        <v>1760</v>
      </c>
      <c r="C63" s="296">
        <v>2160</v>
      </c>
      <c r="D63" s="250">
        <f t="shared" ref="D63:D81" si="0">SUM(B63:C63)</f>
        <v>3920</v>
      </c>
      <c r="E63" s="235">
        <v>1610</v>
      </c>
      <c r="F63" s="296">
        <v>1890</v>
      </c>
      <c r="G63" s="363">
        <f>SUM(E63:F63)</f>
        <v>3500</v>
      </c>
      <c r="H63" s="236">
        <v>1643.01</v>
      </c>
      <c r="I63" s="244">
        <f>1861.4+110</f>
        <v>1971.4</v>
      </c>
      <c r="J63" s="299">
        <f>SUM(H63:I63)</f>
        <v>3614.41</v>
      </c>
      <c r="K63" s="196"/>
    </row>
    <row r="64" spans="1:11" ht="15" x14ac:dyDescent="0.25">
      <c r="A64" s="232" t="s">
        <v>133</v>
      </c>
      <c r="B64" s="235">
        <v>1760</v>
      </c>
      <c r="C64" s="296">
        <v>2160</v>
      </c>
      <c r="D64" s="250">
        <f t="shared" si="0"/>
        <v>3920</v>
      </c>
      <c r="E64" s="235">
        <v>1610</v>
      </c>
      <c r="F64" s="296">
        <v>1890</v>
      </c>
      <c r="G64" s="363">
        <f t="shared" ref="G64:G100" si="1">SUM(E64:F64)</f>
        <v>3500</v>
      </c>
      <c r="H64" s="236">
        <v>1248.54</v>
      </c>
      <c r="I64" s="244">
        <v>1462.5</v>
      </c>
      <c r="J64" s="299">
        <f t="shared" ref="J64:J100" si="2">SUM(H64:I64)</f>
        <v>2711.04</v>
      </c>
      <c r="K64" s="196"/>
    </row>
    <row r="65" spans="1:11" ht="15" x14ac:dyDescent="0.25">
      <c r="A65" s="232" t="s">
        <v>134</v>
      </c>
      <c r="B65" s="235">
        <v>1760</v>
      </c>
      <c r="C65" s="296">
        <v>2160</v>
      </c>
      <c r="D65" s="250">
        <f t="shared" si="0"/>
        <v>3920</v>
      </c>
      <c r="E65" s="235">
        <v>1610</v>
      </c>
      <c r="F65" s="296">
        <v>1890</v>
      </c>
      <c r="G65" s="363">
        <f t="shared" si="1"/>
        <v>3500</v>
      </c>
      <c r="H65" s="236">
        <v>948.75</v>
      </c>
      <c r="I65" s="244"/>
      <c r="J65" s="299">
        <f t="shared" si="2"/>
        <v>948.75</v>
      </c>
      <c r="K65" s="196"/>
    </row>
    <row r="66" spans="1:11" ht="15" x14ac:dyDescent="0.25">
      <c r="A66" s="232" t="s">
        <v>159</v>
      </c>
      <c r="B66" s="235">
        <v>7040</v>
      </c>
      <c r="C66" s="296">
        <v>14080</v>
      </c>
      <c r="D66" s="250">
        <f t="shared" si="0"/>
        <v>21120</v>
      </c>
      <c r="E66" s="235">
        <v>7480</v>
      </c>
      <c r="F66" s="296">
        <v>11220</v>
      </c>
      <c r="G66" s="363">
        <f t="shared" si="1"/>
        <v>18700</v>
      </c>
      <c r="H66" s="236">
        <v>6578.69</v>
      </c>
      <c r="I66" s="244">
        <v>8635.6</v>
      </c>
      <c r="J66" s="299">
        <f t="shared" si="2"/>
        <v>15214.29</v>
      </c>
      <c r="K66" s="196"/>
    </row>
    <row r="67" spans="1:11" ht="24" x14ac:dyDescent="0.25">
      <c r="A67" s="232" t="s">
        <v>196</v>
      </c>
      <c r="B67" s="235">
        <v>0</v>
      </c>
      <c r="C67" s="296">
        <v>3937.5</v>
      </c>
      <c r="D67" s="250">
        <f t="shared" si="0"/>
        <v>3937.5</v>
      </c>
      <c r="E67" s="235">
        <v>0</v>
      </c>
      <c r="F67" s="296">
        <v>3330</v>
      </c>
      <c r="G67" s="363">
        <f t="shared" si="1"/>
        <v>3330</v>
      </c>
      <c r="H67" s="236"/>
      <c r="I67" s="244">
        <v>1313.71</v>
      </c>
      <c r="J67" s="299">
        <f t="shared" si="2"/>
        <v>1313.71</v>
      </c>
      <c r="K67" s="196"/>
    </row>
    <row r="68" spans="1:11" ht="15" x14ac:dyDescent="0.25">
      <c r="A68" s="232" t="s">
        <v>160</v>
      </c>
      <c r="B68" s="235">
        <v>7040</v>
      </c>
      <c r="C68" s="296">
        <v>14080</v>
      </c>
      <c r="D68" s="250">
        <f t="shared" si="0"/>
        <v>21120</v>
      </c>
      <c r="E68" s="235">
        <v>7480</v>
      </c>
      <c r="F68" s="296">
        <v>11220</v>
      </c>
      <c r="G68" s="363">
        <f t="shared" si="1"/>
        <v>18700</v>
      </c>
      <c r="H68" s="236">
        <v>6555.02</v>
      </c>
      <c r="I68" s="244">
        <v>1870</v>
      </c>
      <c r="J68" s="299">
        <f t="shared" si="2"/>
        <v>8425.02</v>
      </c>
      <c r="K68" s="196"/>
    </row>
    <row r="69" spans="1:11" ht="24" x14ac:dyDescent="0.25">
      <c r="A69" s="232" t="s">
        <v>197</v>
      </c>
      <c r="B69" s="235">
        <v>0</v>
      </c>
      <c r="C69" s="296">
        <v>3937.5</v>
      </c>
      <c r="D69" s="250">
        <f t="shared" si="0"/>
        <v>3937.5</v>
      </c>
      <c r="E69" s="235">
        <v>0</v>
      </c>
      <c r="F69" s="296">
        <v>3330</v>
      </c>
      <c r="G69" s="363">
        <f t="shared" si="1"/>
        <v>3330</v>
      </c>
      <c r="H69" s="236"/>
      <c r="I69" s="244">
        <v>7022.18</v>
      </c>
      <c r="J69" s="299">
        <f t="shared" si="2"/>
        <v>7022.18</v>
      </c>
      <c r="K69" s="196"/>
    </row>
    <row r="70" spans="1:11" ht="15" x14ac:dyDescent="0.25">
      <c r="A70" s="232" t="s">
        <v>161</v>
      </c>
      <c r="B70" s="235">
        <v>0</v>
      </c>
      <c r="C70" s="296">
        <v>0</v>
      </c>
      <c r="D70" s="250">
        <f t="shared" si="0"/>
        <v>0</v>
      </c>
      <c r="E70" s="235">
        <v>7480</v>
      </c>
      <c r="F70" s="296">
        <v>11220</v>
      </c>
      <c r="G70" s="363">
        <f t="shared" si="1"/>
        <v>18700</v>
      </c>
      <c r="H70" s="236"/>
      <c r="I70" s="244"/>
      <c r="J70" s="299">
        <f t="shared" si="2"/>
        <v>0</v>
      </c>
      <c r="K70" s="196"/>
    </row>
    <row r="71" spans="1:11" ht="24" x14ac:dyDescent="0.25">
      <c r="A71" s="232" t="s">
        <v>195</v>
      </c>
      <c r="B71" s="235">
        <v>0</v>
      </c>
      <c r="C71" s="296">
        <v>0</v>
      </c>
      <c r="D71" s="250">
        <f t="shared" si="0"/>
        <v>0</v>
      </c>
      <c r="E71" s="235">
        <v>0</v>
      </c>
      <c r="F71" s="296">
        <v>4162.5</v>
      </c>
      <c r="G71" s="363">
        <f t="shared" si="1"/>
        <v>4162.5</v>
      </c>
      <c r="H71" s="236"/>
      <c r="I71" s="244"/>
      <c r="J71" s="299">
        <f t="shared" si="2"/>
        <v>0</v>
      </c>
      <c r="K71" s="196"/>
    </row>
    <row r="72" spans="1:11" ht="22.5" customHeight="1" x14ac:dyDescent="0.25">
      <c r="A72" s="232" t="s">
        <v>135</v>
      </c>
      <c r="B72" s="235">
        <v>8800</v>
      </c>
      <c r="C72" s="296">
        <v>8800</v>
      </c>
      <c r="D72" s="250">
        <f t="shared" si="0"/>
        <v>17600</v>
      </c>
      <c r="E72" s="235">
        <v>0</v>
      </c>
      <c r="F72" s="296">
        <v>0</v>
      </c>
      <c r="G72" s="363">
        <f t="shared" si="1"/>
        <v>0</v>
      </c>
      <c r="H72" s="236"/>
      <c r="I72" s="244"/>
      <c r="J72" s="299">
        <f t="shared" si="2"/>
        <v>0</v>
      </c>
      <c r="K72" s="196"/>
    </row>
    <row r="73" spans="1:11" ht="30" customHeight="1" x14ac:dyDescent="0.25">
      <c r="A73" s="232" t="s">
        <v>230</v>
      </c>
      <c r="B73" s="235">
        <v>0</v>
      </c>
      <c r="C73" s="296">
        <v>1935</v>
      </c>
      <c r="D73" s="250">
        <f t="shared" si="0"/>
        <v>1935</v>
      </c>
      <c r="E73" s="235">
        <v>0</v>
      </c>
      <c r="F73" s="296">
        <v>1665</v>
      </c>
      <c r="G73" s="363">
        <f t="shared" si="1"/>
        <v>1665</v>
      </c>
      <c r="H73" s="236"/>
      <c r="I73" s="244"/>
      <c r="J73" s="299">
        <f t="shared" si="2"/>
        <v>0</v>
      </c>
      <c r="K73" s="196"/>
    </row>
    <row r="74" spans="1:11" ht="30" customHeight="1" x14ac:dyDescent="0.25">
      <c r="A74" s="232" t="s">
        <v>224</v>
      </c>
      <c r="B74" s="235">
        <v>0</v>
      </c>
      <c r="C74" s="296">
        <v>1000</v>
      </c>
      <c r="D74" s="250">
        <f t="shared" ref="D74:D75" si="3">SUM(B74:C74)</f>
        <v>1000</v>
      </c>
      <c r="E74" s="235">
        <v>0</v>
      </c>
      <c r="F74" s="296">
        <v>1000</v>
      </c>
      <c r="G74" s="363">
        <f t="shared" ref="G74:G75" si="4">SUM(E74:F74)</f>
        <v>1000</v>
      </c>
      <c r="H74" s="236"/>
      <c r="I74" s="244"/>
      <c r="J74" s="299">
        <f t="shared" ref="J74:J75" si="5">SUM(H74:I74)</f>
        <v>0</v>
      </c>
      <c r="K74" s="196"/>
    </row>
    <row r="75" spans="1:11" ht="30" customHeight="1" x14ac:dyDescent="0.25">
      <c r="A75" s="232" t="s">
        <v>246</v>
      </c>
      <c r="B75" s="235">
        <v>0</v>
      </c>
      <c r="C75" s="296">
        <v>0</v>
      </c>
      <c r="D75" s="250">
        <f t="shared" si="3"/>
        <v>0</v>
      </c>
      <c r="E75" s="235">
        <v>0</v>
      </c>
      <c r="F75" s="296">
        <v>0</v>
      </c>
      <c r="G75" s="363">
        <f t="shared" si="4"/>
        <v>0</v>
      </c>
      <c r="H75" s="236">
        <v>0</v>
      </c>
      <c r="I75" s="244">
        <v>102</v>
      </c>
      <c r="J75" s="299">
        <f t="shared" si="5"/>
        <v>102</v>
      </c>
      <c r="K75" s="196"/>
    </row>
    <row r="76" spans="1:11" ht="27" customHeight="1" x14ac:dyDescent="0.25">
      <c r="A76" s="232" t="s">
        <v>168</v>
      </c>
      <c r="B76" s="235">
        <v>7040</v>
      </c>
      <c r="C76" s="296">
        <v>14080</v>
      </c>
      <c r="D76" s="250">
        <f t="shared" si="0"/>
        <v>21120</v>
      </c>
      <c r="E76" s="235">
        <v>7480</v>
      </c>
      <c r="F76" s="296">
        <v>11220</v>
      </c>
      <c r="G76" s="363">
        <f t="shared" si="1"/>
        <v>18700</v>
      </c>
      <c r="H76" s="236">
        <v>4814.18</v>
      </c>
      <c r="I76" s="244">
        <v>7994.8</v>
      </c>
      <c r="J76" s="299">
        <f t="shared" si="2"/>
        <v>12808.98</v>
      </c>
      <c r="K76" s="196"/>
    </row>
    <row r="77" spans="1:11" ht="39.75" customHeight="1" x14ac:dyDescent="0.25">
      <c r="A77" s="232" t="s">
        <v>192</v>
      </c>
      <c r="B77" s="235">
        <v>0</v>
      </c>
      <c r="C77" s="296">
        <v>3937.5</v>
      </c>
      <c r="D77" s="250">
        <f t="shared" si="0"/>
        <v>3937.5</v>
      </c>
      <c r="E77" s="235">
        <v>0</v>
      </c>
      <c r="F77" s="296">
        <v>3330</v>
      </c>
      <c r="G77" s="363">
        <f t="shared" si="1"/>
        <v>3330</v>
      </c>
      <c r="H77" s="236">
        <v>0</v>
      </c>
      <c r="I77" s="244">
        <v>1423.63</v>
      </c>
      <c r="J77" s="299">
        <f t="shared" si="2"/>
        <v>1423.63</v>
      </c>
      <c r="K77" s="196"/>
    </row>
    <row r="78" spans="1:11" ht="27" customHeight="1" x14ac:dyDescent="0.25">
      <c r="A78" s="232" t="s">
        <v>169</v>
      </c>
      <c r="B78" s="235">
        <v>7040</v>
      </c>
      <c r="C78" s="296">
        <v>14080</v>
      </c>
      <c r="D78" s="250">
        <f t="shared" si="0"/>
        <v>21120</v>
      </c>
      <c r="E78" s="235">
        <v>7480</v>
      </c>
      <c r="F78" s="296">
        <v>11220</v>
      </c>
      <c r="G78" s="363">
        <f t="shared" si="1"/>
        <v>18700</v>
      </c>
      <c r="H78" s="236">
        <v>4812.58</v>
      </c>
      <c r="I78" s="244">
        <v>1050</v>
      </c>
      <c r="J78" s="299">
        <f t="shared" si="2"/>
        <v>5862.58</v>
      </c>
      <c r="K78" s="196"/>
    </row>
    <row r="79" spans="1:11" ht="39.75" customHeight="1" x14ac:dyDescent="0.25">
      <c r="A79" s="232" t="s">
        <v>191</v>
      </c>
      <c r="B79" s="235">
        <v>0</v>
      </c>
      <c r="C79" s="296">
        <v>3937.5</v>
      </c>
      <c r="D79" s="250">
        <f t="shared" si="0"/>
        <v>3937.5</v>
      </c>
      <c r="E79" s="235">
        <v>0</v>
      </c>
      <c r="F79" s="296">
        <v>3330</v>
      </c>
      <c r="G79" s="363">
        <f t="shared" si="1"/>
        <v>3330</v>
      </c>
      <c r="H79" s="236"/>
      <c r="I79" s="244">
        <v>7022.16</v>
      </c>
      <c r="J79" s="299">
        <f t="shared" si="2"/>
        <v>7022.16</v>
      </c>
      <c r="K79" s="196"/>
    </row>
    <row r="80" spans="1:11" ht="27" customHeight="1" x14ac:dyDescent="0.25">
      <c r="A80" s="232" t="s">
        <v>170</v>
      </c>
      <c r="B80" s="235">
        <v>0</v>
      </c>
      <c r="C80" s="296">
        <v>0</v>
      </c>
      <c r="D80" s="250">
        <f t="shared" si="0"/>
        <v>0</v>
      </c>
      <c r="E80" s="235">
        <v>7480</v>
      </c>
      <c r="F80" s="296">
        <v>11220</v>
      </c>
      <c r="G80" s="363">
        <f t="shared" si="1"/>
        <v>18700</v>
      </c>
      <c r="H80" s="236"/>
      <c r="I80" s="244"/>
      <c r="J80" s="299">
        <f t="shared" si="2"/>
        <v>0</v>
      </c>
      <c r="K80" s="196"/>
    </row>
    <row r="81" spans="1:11" ht="39.75" customHeight="1" x14ac:dyDescent="0.25">
      <c r="A81" s="232" t="s">
        <v>190</v>
      </c>
      <c r="B81" s="235">
        <v>0</v>
      </c>
      <c r="C81" s="296">
        <v>0</v>
      </c>
      <c r="D81" s="250">
        <f t="shared" si="0"/>
        <v>0</v>
      </c>
      <c r="E81" s="235">
        <v>0</v>
      </c>
      <c r="F81" s="296">
        <v>4162.5</v>
      </c>
      <c r="G81" s="363">
        <f t="shared" si="1"/>
        <v>4162.5</v>
      </c>
      <c r="H81" s="236"/>
      <c r="I81" s="244"/>
      <c r="J81" s="299">
        <f t="shared" si="2"/>
        <v>0</v>
      </c>
      <c r="K81" s="196"/>
    </row>
    <row r="82" spans="1:11" ht="22.5" customHeight="1" x14ac:dyDescent="0.25">
      <c r="A82" s="232" t="s">
        <v>177</v>
      </c>
      <c r="B82" s="235">
        <v>1320</v>
      </c>
      <c r="C82" s="296">
        <v>990</v>
      </c>
      <c r="D82" s="250">
        <f t="shared" ref="D82:D85" si="6">SUM(B82:C82)</f>
        <v>2310</v>
      </c>
      <c r="E82" s="235">
        <v>1320</v>
      </c>
      <c r="F82" s="296">
        <v>990</v>
      </c>
      <c r="G82" s="363">
        <f t="shared" si="1"/>
        <v>2310</v>
      </c>
      <c r="H82" s="236">
        <v>995.79</v>
      </c>
      <c r="I82" s="244">
        <v>830</v>
      </c>
      <c r="J82" s="299">
        <f t="shared" si="2"/>
        <v>1825.79</v>
      </c>
      <c r="K82" s="196"/>
    </row>
    <row r="83" spans="1:11" ht="27" customHeight="1" x14ac:dyDescent="0.25">
      <c r="A83" s="232" t="s">
        <v>178</v>
      </c>
      <c r="B83" s="235">
        <v>0</v>
      </c>
      <c r="C83" s="296">
        <v>405</v>
      </c>
      <c r="D83" s="250">
        <f t="shared" si="6"/>
        <v>405</v>
      </c>
      <c r="E83" s="235">
        <v>0</v>
      </c>
      <c r="F83" s="296">
        <v>405</v>
      </c>
      <c r="G83" s="363">
        <f t="shared" si="1"/>
        <v>405</v>
      </c>
      <c r="H83" s="236"/>
      <c r="I83" s="244">
        <v>95</v>
      </c>
      <c r="J83" s="299">
        <f t="shared" si="2"/>
        <v>95</v>
      </c>
      <c r="K83" s="196"/>
    </row>
    <row r="84" spans="1:11" ht="22.5" customHeight="1" x14ac:dyDescent="0.25">
      <c r="A84" s="232" t="s">
        <v>179</v>
      </c>
      <c r="B84" s="235">
        <v>1320</v>
      </c>
      <c r="C84" s="296">
        <v>990</v>
      </c>
      <c r="D84" s="250">
        <f t="shared" si="6"/>
        <v>2310</v>
      </c>
      <c r="E84" s="235">
        <v>1320</v>
      </c>
      <c r="F84" s="296">
        <v>990</v>
      </c>
      <c r="G84" s="363">
        <f t="shared" si="1"/>
        <v>2310</v>
      </c>
      <c r="H84" s="236">
        <v>483.4</v>
      </c>
      <c r="I84" s="244"/>
      <c r="J84" s="299">
        <f t="shared" si="2"/>
        <v>483.4</v>
      </c>
      <c r="K84" s="196"/>
    </row>
    <row r="85" spans="1:11" ht="27" customHeight="1" x14ac:dyDescent="0.25">
      <c r="A85" s="232" t="s">
        <v>180</v>
      </c>
      <c r="B85" s="235">
        <v>0</v>
      </c>
      <c r="C85" s="296">
        <v>405</v>
      </c>
      <c r="D85" s="250">
        <f t="shared" si="6"/>
        <v>405</v>
      </c>
      <c r="E85" s="235">
        <v>0</v>
      </c>
      <c r="F85" s="296">
        <v>405</v>
      </c>
      <c r="G85" s="363">
        <f t="shared" si="1"/>
        <v>405</v>
      </c>
      <c r="H85" s="236"/>
      <c r="I85" s="244"/>
      <c r="J85" s="299">
        <f t="shared" si="2"/>
        <v>0</v>
      </c>
      <c r="K85" s="196"/>
    </row>
    <row r="86" spans="1:11" ht="25.5" customHeight="1" x14ac:dyDescent="0.25">
      <c r="A86" s="232" t="s">
        <v>181</v>
      </c>
      <c r="B86" s="235">
        <v>1320</v>
      </c>
      <c r="C86" s="296">
        <v>990</v>
      </c>
      <c r="D86" s="250">
        <f t="shared" ref="D86:D91" si="7">SUM(B86:C86)</f>
        <v>2310</v>
      </c>
      <c r="E86" s="235">
        <v>1320</v>
      </c>
      <c r="F86" s="296">
        <v>990</v>
      </c>
      <c r="G86" s="363">
        <f t="shared" si="1"/>
        <v>2310</v>
      </c>
      <c r="H86" s="236"/>
      <c r="I86" s="244"/>
      <c r="J86" s="299">
        <f t="shared" si="2"/>
        <v>0</v>
      </c>
      <c r="K86" s="196"/>
    </row>
    <row r="87" spans="1:11" ht="27.75" customHeight="1" x14ac:dyDescent="0.25">
      <c r="A87" s="232" t="s">
        <v>183</v>
      </c>
      <c r="B87" s="235">
        <v>0</v>
      </c>
      <c r="C87" s="296">
        <v>405</v>
      </c>
      <c r="D87" s="250">
        <f t="shared" si="7"/>
        <v>405</v>
      </c>
      <c r="E87" s="235">
        <v>0</v>
      </c>
      <c r="F87" s="296">
        <v>405</v>
      </c>
      <c r="G87" s="363">
        <f t="shared" si="1"/>
        <v>405</v>
      </c>
      <c r="H87" s="236"/>
      <c r="I87" s="244"/>
      <c r="J87" s="299">
        <f t="shared" si="2"/>
        <v>0</v>
      </c>
      <c r="K87" s="196"/>
    </row>
    <row r="88" spans="1:11" ht="25.5" customHeight="1" x14ac:dyDescent="0.25">
      <c r="A88" s="232" t="s">
        <v>184</v>
      </c>
      <c r="B88" s="235">
        <v>1320</v>
      </c>
      <c r="C88" s="296">
        <v>990</v>
      </c>
      <c r="D88" s="250">
        <f>SUM(B88:C88)</f>
        <v>2310</v>
      </c>
      <c r="E88" s="235">
        <v>1320</v>
      </c>
      <c r="F88" s="296">
        <v>990</v>
      </c>
      <c r="G88" s="363">
        <f t="shared" si="1"/>
        <v>2310</v>
      </c>
      <c r="H88" s="236"/>
      <c r="I88" s="244"/>
      <c r="J88" s="299">
        <f t="shared" si="2"/>
        <v>0</v>
      </c>
      <c r="K88" s="196"/>
    </row>
    <row r="89" spans="1:11" ht="27.75" customHeight="1" x14ac:dyDescent="0.25">
      <c r="A89" s="232" t="s">
        <v>182</v>
      </c>
      <c r="B89" s="235">
        <v>0</v>
      </c>
      <c r="C89" s="296">
        <v>405</v>
      </c>
      <c r="D89" s="250">
        <f>SUM(B89:C89)</f>
        <v>405</v>
      </c>
      <c r="E89" s="235">
        <v>0</v>
      </c>
      <c r="F89" s="296">
        <v>405</v>
      </c>
      <c r="G89" s="363">
        <f t="shared" si="1"/>
        <v>405</v>
      </c>
      <c r="H89" s="236"/>
      <c r="I89" s="244"/>
      <c r="J89" s="299">
        <f t="shared" si="2"/>
        <v>0</v>
      </c>
      <c r="K89" s="196"/>
    </row>
    <row r="90" spans="1:11" ht="27" customHeight="1" x14ac:dyDescent="0.25">
      <c r="A90" s="232" t="s">
        <v>218</v>
      </c>
      <c r="B90" s="235">
        <v>6600</v>
      </c>
      <c r="C90" s="296">
        <v>13200</v>
      </c>
      <c r="D90" s="250">
        <f t="shared" si="7"/>
        <v>19800</v>
      </c>
      <c r="E90" s="235">
        <v>6600</v>
      </c>
      <c r="F90" s="296">
        <v>9900</v>
      </c>
      <c r="G90" s="363">
        <f t="shared" si="1"/>
        <v>16500</v>
      </c>
      <c r="H90" s="236"/>
      <c r="I90" s="244"/>
      <c r="J90" s="299">
        <f t="shared" si="2"/>
        <v>0</v>
      </c>
      <c r="K90" s="196"/>
    </row>
    <row r="91" spans="1:11" ht="27" customHeight="1" x14ac:dyDescent="0.25">
      <c r="A91" s="232" t="s">
        <v>228</v>
      </c>
      <c r="B91" s="235">
        <v>0</v>
      </c>
      <c r="C91" s="296">
        <v>4725</v>
      </c>
      <c r="D91" s="250">
        <f t="shared" si="7"/>
        <v>4725</v>
      </c>
      <c r="E91" s="235">
        <v>0</v>
      </c>
      <c r="F91" s="296">
        <v>3937.5</v>
      </c>
      <c r="G91" s="363">
        <f t="shared" si="1"/>
        <v>3937.5</v>
      </c>
      <c r="H91" s="236"/>
      <c r="I91" s="244"/>
      <c r="J91" s="299">
        <f t="shared" si="2"/>
        <v>0</v>
      </c>
      <c r="K91" s="196"/>
    </row>
    <row r="92" spans="1:11" ht="21" customHeight="1" x14ac:dyDescent="0.25">
      <c r="A92" s="233" t="s">
        <v>20</v>
      </c>
      <c r="B92" s="235">
        <v>7480</v>
      </c>
      <c r="C92" s="296">
        <v>7480</v>
      </c>
      <c r="D92" s="250">
        <f t="shared" ref="D92:D93" si="8">SUM(B92:C92)</f>
        <v>14960</v>
      </c>
      <c r="E92" s="235">
        <v>7480</v>
      </c>
      <c r="F92" s="296">
        <v>7480</v>
      </c>
      <c r="G92" s="363">
        <f t="shared" si="1"/>
        <v>14960</v>
      </c>
      <c r="H92" s="236">
        <v>1165.8499999999999</v>
      </c>
      <c r="I92" s="244">
        <v>1055</v>
      </c>
      <c r="J92" s="299">
        <f t="shared" si="2"/>
        <v>2220.85</v>
      </c>
      <c r="K92" s="196"/>
    </row>
    <row r="93" spans="1:11" ht="23.25" customHeight="1" x14ac:dyDescent="0.25">
      <c r="A93" s="233" t="s">
        <v>193</v>
      </c>
      <c r="B93" s="235">
        <v>0</v>
      </c>
      <c r="C93" s="296">
        <v>2295</v>
      </c>
      <c r="D93" s="250">
        <f t="shared" si="8"/>
        <v>2295</v>
      </c>
      <c r="E93" s="235">
        <v>0</v>
      </c>
      <c r="F93" s="296">
        <v>2295</v>
      </c>
      <c r="G93" s="363">
        <f t="shared" si="1"/>
        <v>2295</v>
      </c>
      <c r="H93" s="236"/>
      <c r="I93" s="244"/>
      <c r="J93" s="299">
        <f t="shared" si="2"/>
        <v>0</v>
      </c>
      <c r="K93" s="196"/>
    </row>
    <row r="94" spans="1:11" ht="27" customHeight="1" x14ac:dyDescent="0.25">
      <c r="A94" s="232" t="s">
        <v>18</v>
      </c>
      <c r="B94" s="235">
        <v>22000</v>
      </c>
      <c r="C94" s="296">
        <v>13000</v>
      </c>
      <c r="D94" s="250">
        <f>SUM(B94:C94)</f>
        <v>35000</v>
      </c>
      <c r="E94" s="235">
        <v>22000</v>
      </c>
      <c r="F94" s="296">
        <v>13000</v>
      </c>
      <c r="G94" s="363">
        <f t="shared" si="1"/>
        <v>35000</v>
      </c>
      <c r="H94" s="236">
        <v>1500</v>
      </c>
      <c r="I94" s="244">
        <v>0</v>
      </c>
      <c r="J94" s="299">
        <f t="shared" si="2"/>
        <v>1500</v>
      </c>
      <c r="K94" s="196"/>
    </row>
    <row r="95" spans="1:11" ht="29.25" customHeight="1" x14ac:dyDescent="0.25">
      <c r="A95" s="232" t="s">
        <v>248</v>
      </c>
      <c r="B95" s="235">
        <v>0</v>
      </c>
      <c r="C95" s="296">
        <v>12500</v>
      </c>
      <c r="D95" s="250">
        <f>SUM(B95:C95)</f>
        <v>12500</v>
      </c>
      <c r="E95" s="235">
        <v>0</v>
      </c>
      <c r="F95" s="296">
        <v>12500</v>
      </c>
      <c r="G95" s="363">
        <f t="shared" si="1"/>
        <v>12500</v>
      </c>
      <c r="H95" s="236"/>
      <c r="I95" s="244">
        <v>3905.3</v>
      </c>
      <c r="J95" s="299">
        <f t="shared" si="2"/>
        <v>3905.3</v>
      </c>
      <c r="K95" s="196"/>
    </row>
    <row r="96" spans="1:11" ht="27" customHeight="1" x14ac:dyDescent="0.25">
      <c r="A96" s="232" t="s">
        <v>175</v>
      </c>
      <c r="B96" s="235">
        <v>6600</v>
      </c>
      <c r="C96" s="296">
        <v>6600</v>
      </c>
      <c r="D96" s="250">
        <f t="shared" ref="D96:D101" si="9">SUM(B96:C96)</f>
        <v>13200</v>
      </c>
      <c r="E96" s="235">
        <v>6600</v>
      </c>
      <c r="F96" s="296">
        <v>6600</v>
      </c>
      <c r="G96" s="363">
        <f t="shared" si="1"/>
        <v>13200</v>
      </c>
      <c r="H96" s="236">
        <v>7557.56</v>
      </c>
      <c r="I96" s="244">
        <v>6271.62</v>
      </c>
      <c r="J96" s="299">
        <f t="shared" si="2"/>
        <v>13829.18</v>
      </c>
      <c r="K96" s="196"/>
    </row>
    <row r="97" spans="1:11" ht="29.25" customHeight="1" x14ac:dyDescent="0.25">
      <c r="A97" s="232" t="s">
        <v>176</v>
      </c>
      <c r="B97" s="235">
        <v>0</v>
      </c>
      <c r="C97" s="296">
        <v>1575</v>
      </c>
      <c r="D97" s="250">
        <f t="shared" si="9"/>
        <v>1575</v>
      </c>
      <c r="E97" s="235">
        <v>0</v>
      </c>
      <c r="F97" s="296">
        <v>2362.5</v>
      </c>
      <c r="G97" s="363">
        <f t="shared" si="1"/>
        <v>2362.5</v>
      </c>
      <c r="H97" s="236"/>
      <c r="I97" s="244">
        <v>353.99</v>
      </c>
      <c r="J97" s="299">
        <f t="shared" si="2"/>
        <v>353.99</v>
      </c>
      <c r="K97" s="196"/>
    </row>
    <row r="98" spans="1:11" ht="27" customHeight="1" x14ac:dyDescent="0.25">
      <c r="A98" s="232" t="s">
        <v>231</v>
      </c>
      <c r="B98" s="235">
        <v>1320</v>
      </c>
      <c r="C98" s="296">
        <v>1320</v>
      </c>
      <c r="D98" s="250">
        <f t="shared" si="9"/>
        <v>2640</v>
      </c>
      <c r="E98" s="235">
        <v>1100</v>
      </c>
      <c r="F98" s="296">
        <v>1100</v>
      </c>
      <c r="G98" s="363">
        <f t="shared" si="1"/>
        <v>2200</v>
      </c>
      <c r="H98" s="236">
        <v>941.83</v>
      </c>
      <c r="I98" s="244">
        <v>2019</v>
      </c>
      <c r="J98" s="299">
        <f t="shared" si="2"/>
        <v>2960.83</v>
      </c>
      <c r="K98" s="196"/>
    </row>
    <row r="99" spans="1:11" ht="29.25" customHeight="1" x14ac:dyDescent="0.25">
      <c r="A99" s="232" t="s">
        <v>231</v>
      </c>
      <c r="B99" s="235">
        <v>0</v>
      </c>
      <c r="C99" s="296">
        <v>315</v>
      </c>
      <c r="D99" s="250">
        <f t="shared" si="9"/>
        <v>315</v>
      </c>
      <c r="E99" s="235">
        <v>0</v>
      </c>
      <c r="F99" s="296">
        <v>450</v>
      </c>
      <c r="G99" s="363">
        <f t="shared" si="1"/>
        <v>450</v>
      </c>
      <c r="H99" s="236"/>
      <c r="I99" s="244">
        <v>68.010000000000005</v>
      </c>
      <c r="J99" s="299">
        <f t="shared" si="2"/>
        <v>68.010000000000005</v>
      </c>
      <c r="K99" s="196"/>
    </row>
    <row r="100" spans="1:11" ht="27" customHeight="1" x14ac:dyDescent="0.25">
      <c r="A100" s="232" t="s">
        <v>221</v>
      </c>
      <c r="B100" s="235">
        <v>1320</v>
      </c>
      <c r="C100" s="296">
        <v>1320</v>
      </c>
      <c r="D100" s="250">
        <f t="shared" si="9"/>
        <v>2640</v>
      </c>
      <c r="E100" s="235">
        <v>0</v>
      </c>
      <c r="F100" s="296">
        <v>0</v>
      </c>
      <c r="G100" s="363">
        <f t="shared" si="1"/>
        <v>0</v>
      </c>
      <c r="H100" s="236">
        <v>481</v>
      </c>
      <c r="I100" s="244"/>
      <c r="J100" s="299">
        <f t="shared" si="2"/>
        <v>481</v>
      </c>
      <c r="K100" s="196"/>
    </row>
    <row r="101" spans="1:11" ht="29.25" customHeight="1" x14ac:dyDescent="0.25">
      <c r="A101" s="232" t="s">
        <v>229</v>
      </c>
      <c r="B101" s="235">
        <v>0</v>
      </c>
      <c r="C101" s="296">
        <v>315</v>
      </c>
      <c r="D101" s="250">
        <f t="shared" si="9"/>
        <v>315</v>
      </c>
      <c r="E101" s="235">
        <v>0</v>
      </c>
      <c r="F101" s="296">
        <v>0</v>
      </c>
      <c r="G101" s="363">
        <f>SUM(E101:F101)</f>
        <v>0</v>
      </c>
      <c r="H101" s="236"/>
      <c r="I101" s="244"/>
      <c r="J101" s="299">
        <f>SUM(H101:I101)</f>
        <v>0</v>
      </c>
      <c r="K101" s="196"/>
    </row>
    <row r="102" spans="1:11" ht="15.75" thickBot="1" x14ac:dyDescent="0.3">
      <c r="A102" s="237"/>
      <c r="B102" s="238"/>
      <c r="C102" s="297"/>
      <c r="D102" s="298"/>
      <c r="E102" s="238"/>
      <c r="F102" s="297"/>
      <c r="G102" s="247"/>
      <c r="H102" s="239"/>
      <c r="I102" s="245"/>
      <c r="J102" s="247"/>
      <c r="K102" s="196"/>
    </row>
    <row r="103" spans="1:11" ht="16.5" thickBot="1" x14ac:dyDescent="0.3">
      <c r="A103" s="240" t="s">
        <v>155</v>
      </c>
      <c r="B103" s="241">
        <f>SUM(B63:B102)</f>
        <v>92840</v>
      </c>
      <c r="C103" s="246">
        <f>SUM(C63:C102)</f>
        <v>160510</v>
      </c>
      <c r="D103" s="166">
        <f>SUM(B103:C103)</f>
        <v>253350</v>
      </c>
      <c r="E103" s="241">
        <f>SUM(E63:E102)</f>
        <v>98770</v>
      </c>
      <c r="F103" s="246">
        <f>SUM(F63:F102)</f>
        <v>162505</v>
      </c>
      <c r="G103" s="300">
        <f>SUM(E103:F103)</f>
        <v>261275</v>
      </c>
      <c r="H103" s="241">
        <f>SUM(H63:H102)</f>
        <v>39726.200000000004</v>
      </c>
      <c r="I103" s="246">
        <f>SUM(I63:I102)</f>
        <v>54465.9</v>
      </c>
      <c r="J103" s="300">
        <f>SUM(H103:I103)</f>
        <v>94192.1</v>
      </c>
      <c r="K103" s="243"/>
    </row>
    <row r="104" spans="1:11" ht="21.75" customHeight="1" thickBot="1" x14ac:dyDescent="0.25">
      <c r="A104" s="471"/>
      <c r="B104" s="472"/>
      <c r="C104" s="472"/>
      <c r="D104" s="472"/>
      <c r="E104" s="472"/>
      <c r="F104" s="472"/>
      <c r="G104" s="472"/>
      <c r="H104" s="472"/>
      <c r="I104" s="472"/>
      <c r="J104" s="81"/>
      <c r="K104" s="81"/>
    </row>
    <row r="105" spans="1:11" ht="18.75" thickBot="1" x14ac:dyDescent="0.3">
      <c r="A105" s="464" t="s">
        <v>24</v>
      </c>
      <c r="B105" s="465"/>
      <c r="C105" s="465"/>
      <c r="D105" s="465"/>
      <c r="E105" s="465"/>
      <c r="F105" s="465"/>
      <c r="G105" s="465"/>
      <c r="H105" s="465"/>
      <c r="I105" s="465"/>
      <c r="J105" s="465"/>
      <c r="K105" s="466"/>
    </row>
    <row r="106" spans="1:11" ht="13.5" thickBot="1" x14ac:dyDescent="0.25"/>
    <row r="107" spans="1:11" ht="15.75" thickBot="1" x14ac:dyDescent="0.3">
      <c r="A107" s="82" t="s">
        <v>25</v>
      </c>
      <c r="B107" s="364"/>
      <c r="C107" s="365"/>
      <c r="D107" s="369"/>
      <c r="E107" s="370"/>
    </row>
    <row r="108" spans="1:11" ht="15.75" thickBot="1" x14ac:dyDescent="0.25">
      <c r="A108" s="191" t="s">
        <v>136</v>
      </c>
      <c r="B108" s="366"/>
      <c r="C108" s="367"/>
      <c r="D108" s="367"/>
      <c r="E108" s="368"/>
    </row>
    <row r="109" spans="1:11" ht="15" x14ac:dyDescent="0.2">
      <c r="A109" s="456" t="s">
        <v>26</v>
      </c>
      <c r="B109" s="457"/>
      <c r="C109" s="213" t="s">
        <v>137</v>
      </c>
      <c r="D109" s="213" t="s">
        <v>203</v>
      </c>
      <c r="E109" s="213" t="s">
        <v>129</v>
      </c>
      <c r="F109" s="189"/>
    </row>
    <row r="110" spans="1:11" ht="29.25" customHeight="1" x14ac:dyDescent="0.25">
      <c r="A110" s="425" t="s">
        <v>125</v>
      </c>
      <c r="B110" s="432"/>
      <c r="C110" s="192">
        <v>10000</v>
      </c>
      <c r="D110" s="84">
        <v>12000</v>
      </c>
      <c r="E110" s="171"/>
      <c r="F110" s="96"/>
    </row>
    <row r="111" spans="1:11" ht="18.75" customHeight="1" x14ac:dyDescent="0.25">
      <c r="A111" s="425" t="s">
        <v>172</v>
      </c>
      <c r="B111" s="432"/>
      <c r="C111" s="192">
        <v>4000</v>
      </c>
      <c r="D111" s="84">
        <v>4000</v>
      </c>
      <c r="E111" s="171">
        <v>7642.37</v>
      </c>
      <c r="F111" s="96"/>
    </row>
    <row r="112" spans="1:11" ht="18.75" customHeight="1" x14ac:dyDescent="0.25">
      <c r="A112" s="425" t="s">
        <v>27</v>
      </c>
      <c r="B112" s="433"/>
      <c r="C112" s="192">
        <v>1000</v>
      </c>
      <c r="D112" s="84">
        <v>1000</v>
      </c>
      <c r="E112" s="171"/>
      <c r="F112" s="96"/>
    </row>
    <row r="113" spans="1:6" ht="20.25" customHeight="1" x14ac:dyDescent="0.25">
      <c r="A113" s="430" t="s">
        <v>28</v>
      </c>
      <c r="B113" s="431"/>
      <c r="C113" s="192">
        <v>4000</v>
      </c>
      <c r="D113" s="84">
        <v>4000</v>
      </c>
      <c r="E113" s="171">
        <f>2209</f>
        <v>2209</v>
      </c>
      <c r="F113" s="96"/>
    </row>
    <row r="114" spans="1:6" ht="20.25" customHeight="1" x14ac:dyDescent="0.25">
      <c r="A114" s="430" t="s">
        <v>232</v>
      </c>
      <c r="B114" s="431"/>
      <c r="C114" s="192">
        <v>4000</v>
      </c>
      <c r="D114" s="84">
        <v>4000</v>
      </c>
      <c r="E114" s="171"/>
      <c r="F114" s="96"/>
    </row>
    <row r="115" spans="1:6" ht="15" thickBot="1" x14ac:dyDescent="0.25">
      <c r="A115" s="430"/>
      <c r="B115" s="431"/>
      <c r="C115" s="192"/>
      <c r="D115" s="84"/>
      <c r="E115" s="84"/>
      <c r="F115" s="190"/>
    </row>
    <row r="116" spans="1:6" ht="15.75" thickBot="1" x14ac:dyDescent="0.3">
      <c r="A116" s="85" t="s">
        <v>29</v>
      </c>
      <c r="B116" s="86"/>
      <c r="C116" s="193">
        <f>SUM(C110:C115)</f>
        <v>23000</v>
      </c>
      <c r="D116" s="87">
        <f>SUM(D110:D115)</f>
        <v>25000</v>
      </c>
      <c r="E116" s="87">
        <f>SUM(E110:E115)</f>
        <v>9851.369999999999</v>
      </c>
      <c r="F116" s="96"/>
    </row>
    <row r="118" spans="1:6" ht="13.5" thickBot="1" x14ac:dyDescent="0.25"/>
    <row r="119" spans="1:6" ht="15.75" thickBot="1" x14ac:dyDescent="0.3">
      <c r="A119" s="88" t="s">
        <v>119</v>
      </c>
      <c r="B119" s="89"/>
      <c r="C119" s="89"/>
      <c r="D119" s="371"/>
      <c r="E119" s="101"/>
    </row>
    <row r="120" spans="1:6" ht="12.75" customHeight="1" x14ac:dyDescent="0.2">
      <c r="A120" s="531" t="s">
        <v>30</v>
      </c>
      <c r="B120" s="449" t="s">
        <v>137</v>
      </c>
      <c r="C120" s="449" t="s">
        <v>203</v>
      </c>
      <c r="D120" s="449" t="s">
        <v>130</v>
      </c>
      <c r="E120" s="446"/>
      <c r="F120" s="446"/>
    </row>
    <row r="121" spans="1:6" x14ac:dyDescent="0.2">
      <c r="A121" s="532"/>
      <c r="B121" s="450"/>
      <c r="C121" s="450"/>
      <c r="D121" s="450"/>
      <c r="E121" s="447"/>
      <c r="F121" s="447"/>
    </row>
    <row r="122" spans="1:6" ht="35.25" customHeight="1" x14ac:dyDescent="0.25">
      <c r="A122" s="349" t="s">
        <v>194</v>
      </c>
      <c r="B122" s="192">
        <v>37800</v>
      </c>
      <c r="C122" s="84">
        <v>37800</v>
      </c>
      <c r="D122" s="171">
        <v>1000</v>
      </c>
      <c r="E122" s="190"/>
      <c r="F122" s="96"/>
    </row>
    <row r="123" spans="1:6" ht="15.95" customHeight="1" x14ac:dyDescent="0.2">
      <c r="A123" s="90"/>
      <c r="B123" s="192"/>
      <c r="C123" s="84"/>
      <c r="D123" s="84"/>
      <c r="E123" s="190"/>
      <c r="F123" s="190"/>
    </row>
    <row r="124" spans="1:6" ht="15.95" customHeight="1" thickBot="1" x14ac:dyDescent="0.25">
      <c r="A124" s="91"/>
      <c r="B124" s="230"/>
      <c r="C124" s="92"/>
      <c r="D124" s="92"/>
      <c r="E124" s="190"/>
      <c r="F124" s="190"/>
    </row>
    <row r="125" spans="1:6" ht="15.75" thickBot="1" x14ac:dyDescent="0.3">
      <c r="A125" s="194" t="s">
        <v>31</v>
      </c>
      <c r="B125" s="231">
        <f>SUM(B122:B124)</f>
        <v>37800</v>
      </c>
      <c r="C125" s="195">
        <f>SUM(C122:C124)</f>
        <v>37800</v>
      </c>
      <c r="D125" s="195">
        <f>SUM(D122:D124)</f>
        <v>1000</v>
      </c>
      <c r="E125" s="196"/>
      <c r="F125" s="196"/>
    </row>
    <row r="126" spans="1:6" ht="15" x14ac:dyDescent="0.25">
      <c r="A126" s="93"/>
      <c r="B126" s="94"/>
      <c r="C126" s="95"/>
      <c r="D126" s="95"/>
      <c r="E126" s="96"/>
    </row>
    <row r="127" spans="1:6" ht="15.75" thickBot="1" x14ac:dyDescent="0.3">
      <c r="A127" s="93"/>
      <c r="B127" s="94"/>
      <c r="C127" s="95"/>
      <c r="D127" s="95"/>
    </row>
    <row r="128" spans="1:6" ht="15.75" thickBot="1" x14ac:dyDescent="0.3">
      <c r="A128" s="88" t="s">
        <v>32</v>
      </c>
      <c r="B128" s="89"/>
      <c r="C128" s="89"/>
      <c r="D128" s="89"/>
      <c r="E128" s="371"/>
      <c r="F128" s="197"/>
    </row>
    <row r="129" spans="1:6" ht="15" x14ac:dyDescent="0.2">
      <c r="A129" s="427" t="s">
        <v>33</v>
      </c>
      <c r="B129" s="428"/>
      <c r="C129" s="167" t="s">
        <v>137</v>
      </c>
      <c r="D129" s="167" t="s">
        <v>203</v>
      </c>
      <c r="E129" s="167" t="s">
        <v>130</v>
      </c>
      <c r="F129" s="198"/>
    </row>
    <row r="130" spans="1:6" ht="27.75" customHeight="1" x14ac:dyDescent="0.25">
      <c r="A130" s="423" t="s">
        <v>233</v>
      </c>
      <c r="B130" s="429"/>
      <c r="C130" s="192">
        <v>0</v>
      </c>
      <c r="D130" s="97">
        <v>2000</v>
      </c>
      <c r="E130" s="170"/>
      <c r="F130" s="96"/>
    </row>
    <row r="131" spans="1:6" ht="14.25" x14ac:dyDescent="0.2">
      <c r="A131" s="425"/>
      <c r="B131" s="426"/>
      <c r="C131" s="228"/>
      <c r="D131" s="97"/>
      <c r="E131" s="97"/>
      <c r="F131" s="190"/>
    </row>
    <row r="132" spans="1:6" ht="15.75" thickBot="1" x14ac:dyDescent="0.3">
      <c r="A132" s="98" t="s">
        <v>29</v>
      </c>
      <c r="B132" s="99"/>
      <c r="C132" s="223">
        <f>SUM(C130:C131)</f>
        <v>0</v>
      </c>
      <c r="D132" s="100">
        <f>SUM(D130:D131)</f>
        <v>2000</v>
      </c>
      <c r="E132" s="100">
        <f>SUM(E130:E131)</f>
        <v>0</v>
      </c>
      <c r="F132" s="103"/>
    </row>
    <row r="133" spans="1:6" ht="15" x14ac:dyDescent="0.25">
      <c r="A133" s="101"/>
      <c r="B133" s="101"/>
      <c r="C133" s="101"/>
      <c r="D133" s="102"/>
      <c r="E133" s="103"/>
    </row>
    <row r="134" spans="1:6" ht="13.5" thickBot="1" x14ac:dyDescent="0.25"/>
    <row r="135" spans="1:6" ht="15.75" thickBot="1" x14ac:dyDescent="0.3">
      <c r="A135" s="88" t="s">
        <v>34</v>
      </c>
      <c r="B135" s="89"/>
      <c r="C135" s="89"/>
      <c r="D135" s="89"/>
      <c r="E135" s="371"/>
      <c r="F135" s="197"/>
    </row>
    <row r="136" spans="1:6" ht="15" x14ac:dyDescent="0.2">
      <c r="A136" s="427" t="s">
        <v>35</v>
      </c>
      <c r="B136" s="428"/>
      <c r="C136" s="167" t="s">
        <v>137</v>
      </c>
      <c r="D136" s="167" t="s">
        <v>203</v>
      </c>
      <c r="E136" s="167" t="s">
        <v>130</v>
      </c>
      <c r="F136" s="198"/>
    </row>
    <row r="137" spans="1:6" ht="30.75" customHeight="1" x14ac:dyDescent="0.2">
      <c r="A137" s="423" t="s">
        <v>18</v>
      </c>
      <c r="B137" s="424"/>
      <c r="C137" s="229">
        <v>3750</v>
      </c>
      <c r="D137" s="104">
        <v>3750</v>
      </c>
      <c r="E137" s="172"/>
      <c r="F137" s="199"/>
    </row>
    <row r="138" spans="1:6" ht="13.5" customHeight="1" x14ac:dyDescent="0.2">
      <c r="A138" s="423"/>
      <c r="B138" s="453"/>
      <c r="C138" s="229"/>
      <c r="D138" s="104"/>
      <c r="E138" s="104"/>
      <c r="F138" s="200"/>
    </row>
    <row r="139" spans="1:6" ht="15.75" thickBot="1" x14ac:dyDescent="0.3">
      <c r="A139" s="98" t="s">
        <v>29</v>
      </c>
      <c r="B139" s="99"/>
      <c r="C139" s="227">
        <f>SUM(C137:C137)</f>
        <v>3750</v>
      </c>
      <c r="D139" s="105">
        <f>SUM(D137:D137)</f>
        <v>3750</v>
      </c>
      <c r="E139" s="105">
        <f>SUM(E137:E137)</f>
        <v>0</v>
      </c>
      <c r="F139" s="201"/>
    </row>
    <row r="141" spans="1:6" ht="13.5" thickBot="1" x14ac:dyDescent="0.25"/>
    <row r="142" spans="1:6" ht="15.75" thickBot="1" x14ac:dyDescent="0.3">
      <c r="A142" s="88" t="s">
        <v>36</v>
      </c>
      <c r="B142" s="372"/>
      <c r="C142" s="372"/>
      <c r="D142" s="373"/>
      <c r="E142" s="203"/>
    </row>
    <row r="143" spans="1:6" ht="12.75" customHeight="1" x14ac:dyDescent="0.2">
      <c r="A143" s="454" t="s">
        <v>37</v>
      </c>
      <c r="B143" s="451" t="s">
        <v>137</v>
      </c>
      <c r="C143" s="451" t="s">
        <v>203</v>
      </c>
      <c r="D143" s="451" t="s">
        <v>130</v>
      </c>
      <c r="E143" s="448"/>
      <c r="F143" s="448"/>
    </row>
    <row r="144" spans="1:6" ht="54.75" customHeight="1" x14ac:dyDescent="0.2">
      <c r="A144" s="455"/>
      <c r="B144" s="452"/>
      <c r="C144" s="452"/>
      <c r="D144" s="452"/>
      <c r="E144" s="448"/>
      <c r="F144" s="448"/>
    </row>
    <row r="145" spans="1:6" ht="29.25" customHeight="1" x14ac:dyDescent="0.25">
      <c r="A145" s="76" t="s">
        <v>234</v>
      </c>
      <c r="B145" s="226">
        <v>2850</v>
      </c>
      <c r="C145" s="106">
        <v>2850</v>
      </c>
      <c r="D145" s="173"/>
      <c r="E145" s="202"/>
      <c r="F145" s="201"/>
    </row>
    <row r="146" spans="1:6" ht="30" customHeight="1" x14ac:dyDescent="0.25">
      <c r="A146" s="355" t="s">
        <v>235</v>
      </c>
      <c r="B146" s="226">
        <v>0</v>
      </c>
      <c r="C146" s="106">
        <v>1900</v>
      </c>
      <c r="D146" s="173">
        <v>2081.1999999999998</v>
      </c>
      <c r="E146" s="202"/>
      <c r="F146" s="201"/>
    </row>
    <row r="147" spans="1:6" ht="30" customHeight="1" x14ac:dyDescent="0.25">
      <c r="A147" s="355" t="s">
        <v>236</v>
      </c>
      <c r="B147" s="226">
        <v>0</v>
      </c>
      <c r="C147" s="106">
        <v>1900</v>
      </c>
      <c r="D147" s="173"/>
      <c r="E147" s="202"/>
      <c r="F147" s="201"/>
    </row>
    <row r="148" spans="1:6" ht="23.25" customHeight="1" x14ac:dyDescent="0.25">
      <c r="A148" s="355" t="s">
        <v>237</v>
      </c>
      <c r="B148" s="226">
        <v>0</v>
      </c>
      <c r="C148" s="106">
        <v>1900</v>
      </c>
      <c r="D148" s="173"/>
      <c r="E148" s="202"/>
      <c r="F148" s="201"/>
    </row>
    <row r="149" spans="1:6" ht="25.5" customHeight="1" x14ac:dyDescent="0.25">
      <c r="A149" s="76" t="s">
        <v>162</v>
      </c>
      <c r="B149" s="226">
        <v>0</v>
      </c>
      <c r="C149" s="106">
        <v>3800</v>
      </c>
      <c r="D149" s="173">
        <v>2081.1999999999998</v>
      </c>
      <c r="E149" s="202"/>
      <c r="F149" s="201"/>
    </row>
    <row r="150" spans="1:6" ht="25.5" customHeight="1" x14ac:dyDescent="0.25">
      <c r="A150" s="76" t="s">
        <v>160</v>
      </c>
      <c r="B150" s="226">
        <v>0</v>
      </c>
      <c r="C150" s="106">
        <v>0</v>
      </c>
      <c r="D150" s="173">
        <v>1984.4</v>
      </c>
      <c r="E150" s="202"/>
      <c r="F150" s="201"/>
    </row>
    <row r="151" spans="1:6" ht="14.25" x14ac:dyDescent="0.2">
      <c r="A151" s="187"/>
      <c r="B151" s="226"/>
      <c r="C151" s="106"/>
      <c r="D151" s="106"/>
      <c r="E151" s="202"/>
      <c r="F151" s="202"/>
    </row>
    <row r="152" spans="1:6" ht="15.75" thickBot="1" x14ac:dyDescent="0.3">
      <c r="A152" s="98" t="s">
        <v>29</v>
      </c>
      <c r="B152" s="227">
        <f>SUM(B145:B151)</f>
        <v>2850</v>
      </c>
      <c r="C152" s="105">
        <f>SUM(C145:C151)</f>
        <v>12350</v>
      </c>
      <c r="D152" s="105">
        <f>SUM(D145:D151)</f>
        <v>6146.7999999999993</v>
      </c>
      <c r="E152" s="201"/>
      <c r="F152" s="201"/>
    </row>
    <row r="154" spans="1:6" ht="13.5" thickBot="1" x14ac:dyDescent="0.25"/>
    <row r="155" spans="1:6" ht="15.75" thickBot="1" x14ac:dyDescent="0.3">
      <c r="A155" s="82" t="s">
        <v>121</v>
      </c>
      <c r="B155" s="83"/>
      <c r="C155" s="83"/>
      <c r="D155" s="83"/>
      <c r="E155" s="374"/>
      <c r="F155" s="203"/>
    </row>
    <row r="156" spans="1:6" ht="15.75" thickBot="1" x14ac:dyDescent="0.3">
      <c r="A156" s="477" t="s">
        <v>38</v>
      </c>
      <c r="B156" s="478"/>
      <c r="C156" s="107"/>
      <c r="D156" s="107"/>
      <c r="E156" s="375"/>
      <c r="F156" s="203"/>
    </row>
    <row r="157" spans="1:6" ht="15" x14ac:dyDescent="0.2">
      <c r="A157" s="475" t="s">
        <v>39</v>
      </c>
      <c r="B157" s="476"/>
      <c r="C157" s="336" t="s">
        <v>137</v>
      </c>
      <c r="D157" s="337" t="s">
        <v>203</v>
      </c>
      <c r="E157" s="337" t="s">
        <v>130</v>
      </c>
      <c r="F157" s="207"/>
    </row>
    <row r="158" spans="1:6" ht="29.25" customHeight="1" x14ac:dyDescent="0.25">
      <c r="A158" s="423" t="s">
        <v>126</v>
      </c>
      <c r="B158" s="443"/>
      <c r="C158" s="224">
        <v>2000</v>
      </c>
      <c r="D158" s="108">
        <v>2000</v>
      </c>
      <c r="E158" s="174"/>
      <c r="F158" s="96"/>
    </row>
    <row r="159" spans="1:6" ht="24.75" customHeight="1" x14ac:dyDescent="0.25">
      <c r="A159" s="423" t="s">
        <v>238</v>
      </c>
      <c r="B159" s="443"/>
      <c r="C159" s="224">
        <v>2400</v>
      </c>
      <c r="D159" s="108">
        <v>2400</v>
      </c>
      <c r="E159" s="174"/>
      <c r="F159" s="96"/>
    </row>
    <row r="160" spans="1:6" ht="26.25" customHeight="1" x14ac:dyDescent="0.25">
      <c r="A160" s="423" t="s">
        <v>239</v>
      </c>
      <c r="B160" s="443"/>
      <c r="C160" s="224">
        <v>1600</v>
      </c>
      <c r="D160" s="108">
        <v>0</v>
      </c>
      <c r="E160" s="174"/>
      <c r="F160" s="96"/>
    </row>
    <row r="161" spans="1:7" ht="33" customHeight="1" x14ac:dyDescent="0.25">
      <c r="A161" s="423" t="s">
        <v>240</v>
      </c>
      <c r="B161" s="443"/>
      <c r="C161" s="224">
        <v>1600</v>
      </c>
      <c r="D161" s="108">
        <v>0</v>
      </c>
      <c r="E161" s="174">
        <v>1000</v>
      </c>
      <c r="F161" s="96"/>
    </row>
    <row r="162" spans="1:7" ht="23.25" customHeight="1" x14ac:dyDescent="0.25">
      <c r="A162" s="423" t="s">
        <v>241</v>
      </c>
      <c r="B162" s="429"/>
      <c r="C162" s="224">
        <v>1080</v>
      </c>
      <c r="D162" s="108">
        <v>1080</v>
      </c>
      <c r="E162" s="174">
        <v>414.9</v>
      </c>
      <c r="F162" s="96"/>
    </row>
    <row r="163" spans="1:7" ht="28.5" customHeight="1" x14ac:dyDescent="0.25">
      <c r="A163" s="423" t="s">
        <v>242</v>
      </c>
      <c r="B163" s="429"/>
      <c r="C163" s="224">
        <v>2200</v>
      </c>
      <c r="D163" s="108">
        <v>2200</v>
      </c>
      <c r="E163" s="174"/>
      <c r="F163" s="96"/>
    </row>
    <row r="164" spans="1:7" ht="36.75" customHeight="1" x14ac:dyDescent="0.25">
      <c r="A164" s="423" t="s">
        <v>243</v>
      </c>
      <c r="B164" s="443"/>
      <c r="C164" s="224">
        <v>46500</v>
      </c>
      <c r="D164" s="108">
        <v>46500</v>
      </c>
      <c r="E164" s="174">
        <v>1548.02</v>
      </c>
      <c r="F164" s="96"/>
      <c r="G164" s="354"/>
    </row>
    <row r="165" spans="1:7" ht="48.75" customHeight="1" x14ac:dyDescent="0.25">
      <c r="A165" s="423" t="s">
        <v>244</v>
      </c>
      <c r="B165" s="429"/>
      <c r="C165" s="224">
        <v>227850</v>
      </c>
      <c r="D165" s="108">
        <v>227850</v>
      </c>
      <c r="E165" s="174">
        <v>500</v>
      </c>
      <c r="F165" s="96"/>
    </row>
    <row r="166" spans="1:7" ht="48.75" customHeight="1" x14ac:dyDescent="0.25">
      <c r="A166" s="423" t="s">
        <v>245</v>
      </c>
      <c r="B166" s="429"/>
      <c r="C166" s="224">
        <v>5000</v>
      </c>
      <c r="D166" s="108">
        <v>4375</v>
      </c>
      <c r="E166" s="174">
        <v>2774.67</v>
      </c>
      <c r="F166" s="96"/>
    </row>
    <row r="167" spans="1:7" ht="14.25" x14ac:dyDescent="0.2">
      <c r="A167" s="500"/>
      <c r="B167" s="501"/>
      <c r="C167" s="224"/>
      <c r="D167" s="108"/>
      <c r="E167" s="108"/>
      <c r="F167" s="190"/>
    </row>
    <row r="168" spans="1:7" ht="15.75" thickBot="1" x14ac:dyDescent="0.3">
      <c r="A168" s="204" t="s">
        <v>40</v>
      </c>
      <c r="B168" s="205"/>
      <c r="C168" s="225">
        <f>SUM(C158:C167)</f>
        <v>290230</v>
      </c>
      <c r="D168" s="206">
        <f>SUM(D158:D167)</f>
        <v>286405</v>
      </c>
      <c r="E168" s="206">
        <f>SUM(E158:E167)</f>
        <v>6237.59</v>
      </c>
      <c r="F168" s="196"/>
    </row>
    <row r="170" spans="1:7" ht="13.5" thickBot="1" x14ac:dyDescent="0.25"/>
    <row r="171" spans="1:7" ht="17.25" customHeight="1" thickBot="1" x14ac:dyDescent="0.3">
      <c r="A171" s="508" t="s">
        <v>41</v>
      </c>
      <c r="B171" s="509"/>
      <c r="C171" s="509"/>
      <c r="D171" s="221" t="s">
        <v>137</v>
      </c>
      <c r="E171" s="335" t="s">
        <v>203</v>
      </c>
      <c r="F171" s="335" t="s">
        <v>130</v>
      </c>
    </row>
    <row r="172" spans="1:7" ht="15" x14ac:dyDescent="0.25">
      <c r="A172" s="498" t="s">
        <v>25</v>
      </c>
      <c r="B172" s="499"/>
      <c r="C172" s="499"/>
      <c r="D172" s="215">
        <f>C116</f>
        <v>23000</v>
      </c>
      <c r="E172" s="309">
        <f>D116</f>
        <v>25000</v>
      </c>
      <c r="F172" s="309">
        <f>E116</f>
        <v>9851.369999999999</v>
      </c>
    </row>
    <row r="173" spans="1:7" ht="15" x14ac:dyDescent="0.25">
      <c r="A173" s="482" t="s">
        <v>42</v>
      </c>
      <c r="B173" s="483"/>
      <c r="C173" s="483"/>
      <c r="D173" s="216">
        <f>B125</f>
        <v>37800</v>
      </c>
      <c r="E173" s="310">
        <f>C125</f>
        <v>37800</v>
      </c>
      <c r="F173" s="310">
        <f>D125</f>
        <v>1000</v>
      </c>
    </row>
    <row r="174" spans="1:7" ht="15" x14ac:dyDescent="0.25">
      <c r="A174" s="482" t="s">
        <v>32</v>
      </c>
      <c r="B174" s="483"/>
      <c r="C174" s="483"/>
      <c r="D174" s="216">
        <f>C132</f>
        <v>0</v>
      </c>
      <c r="E174" s="310">
        <f>D132</f>
        <v>2000</v>
      </c>
      <c r="F174" s="310">
        <f>E132</f>
        <v>0</v>
      </c>
    </row>
    <row r="175" spans="1:7" ht="15" x14ac:dyDescent="0.25">
      <c r="A175" s="482" t="s">
        <v>43</v>
      </c>
      <c r="B175" s="483"/>
      <c r="C175" s="483"/>
      <c r="D175" s="216">
        <f>C139</f>
        <v>3750</v>
      </c>
      <c r="E175" s="310">
        <f>D139</f>
        <v>3750</v>
      </c>
      <c r="F175" s="310">
        <f>E139</f>
        <v>0</v>
      </c>
    </row>
    <row r="176" spans="1:7" ht="15" x14ac:dyDescent="0.25">
      <c r="A176" s="482" t="s">
        <v>44</v>
      </c>
      <c r="B176" s="483"/>
      <c r="C176" s="483"/>
      <c r="D176" s="216">
        <f>B152</f>
        <v>2850</v>
      </c>
      <c r="E176" s="310">
        <f>C152</f>
        <v>12350</v>
      </c>
      <c r="F176" s="310">
        <f>D152</f>
        <v>6146.7999999999993</v>
      </c>
    </row>
    <row r="177" spans="1:11" ht="15.75" thickBot="1" x14ac:dyDescent="0.3">
      <c r="A177" s="484" t="s">
        <v>45</v>
      </c>
      <c r="B177" s="485"/>
      <c r="C177" s="485"/>
      <c r="D177" s="217">
        <f>C168</f>
        <v>290230</v>
      </c>
      <c r="E177" s="311">
        <f>D168</f>
        <v>286405</v>
      </c>
      <c r="F177" s="311">
        <f>E168</f>
        <v>6237.59</v>
      </c>
    </row>
    <row r="178" spans="1:11" ht="16.5" thickBot="1" x14ac:dyDescent="0.3">
      <c r="A178" s="486" t="s">
        <v>46</v>
      </c>
      <c r="B178" s="487"/>
      <c r="C178" s="487"/>
      <c r="D178" s="220">
        <f>SUM(D172:D177)</f>
        <v>357630</v>
      </c>
      <c r="E178" s="220">
        <f>SUM(E172:E177)</f>
        <v>367305</v>
      </c>
      <c r="F178" s="220">
        <f>SUM(F172:F177)</f>
        <v>23235.759999999998</v>
      </c>
    </row>
    <row r="179" spans="1:11" ht="13.5" thickBot="1" x14ac:dyDescent="0.25"/>
    <row r="180" spans="1:11" ht="18.75" thickBot="1" x14ac:dyDescent="0.3">
      <c r="A180" s="464" t="s">
        <v>47</v>
      </c>
      <c r="B180" s="496"/>
      <c r="C180" s="496"/>
      <c r="D180" s="496"/>
      <c r="E180" s="496"/>
      <c r="F180" s="496"/>
      <c r="G180" s="496"/>
      <c r="H180" s="496"/>
      <c r="I180" s="496"/>
      <c r="J180" s="496"/>
      <c r="K180" s="497"/>
    </row>
    <row r="181" spans="1:11" x14ac:dyDescent="0.2">
      <c r="A181" s="109"/>
      <c r="B181" s="109"/>
      <c r="C181" s="109"/>
      <c r="D181" s="109"/>
      <c r="E181" s="110"/>
      <c r="F181" s="111"/>
      <c r="G181" s="112"/>
      <c r="H181" s="113"/>
      <c r="I181" s="113"/>
      <c r="J181" s="113"/>
      <c r="K181" s="113"/>
    </row>
    <row r="182" spans="1:11" ht="13.5" thickBot="1" x14ac:dyDescent="0.25">
      <c r="A182" s="114"/>
      <c r="B182" s="114"/>
      <c r="C182" s="114"/>
      <c r="D182" s="114"/>
      <c r="E182" s="115"/>
      <c r="F182" s="116"/>
      <c r="G182" s="117"/>
      <c r="H182" s="118"/>
      <c r="I182" s="118"/>
      <c r="J182" s="118"/>
      <c r="K182" s="118"/>
    </row>
    <row r="183" spans="1:11" ht="15.75" thickBot="1" x14ac:dyDescent="0.3">
      <c r="A183" s="119" t="s">
        <v>48</v>
      </c>
      <c r="B183" s="120"/>
      <c r="C183" s="120"/>
      <c r="D183" s="120"/>
      <c r="E183" s="121"/>
      <c r="F183" s="122"/>
      <c r="G183" s="123"/>
      <c r="H183" s="75"/>
      <c r="I183" s="75"/>
      <c r="J183" s="75"/>
      <c r="K183" s="75"/>
    </row>
    <row r="184" spans="1:11" ht="15" thickBot="1" x14ac:dyDescent="0.25">
      <c r="A184" s="488" t="s">
        <v>49</v>
      </c>
      <c r="B184" s="416"/>
      <c r="C184" s="416"/>
      <c r="D184" s="416"/>
      <c r="E184" s="416"/>
      <c r="F184" s="489"/>
      <c r="G184" s="124"/>
      <c r="H184" s="75"/>
      <c r="I184" s="75"/>
      <c r="J184" s="75"/>
      <c r="K184" s="75"/>
    </row>
    <row r="185" spans="1:11" ht="45" customHeight="1" x14ac:dyDescent="0.2">
      <c r="A185" s="490" t="s">
        <v>124</v>
      </c>
      <c r="B185" s="491"/>
      <c r="C185" s="491"/>
      <c r="D185" s="491"/>
      <c r="E185" s="491"/>
      <c r="F185" s="492"/>
      <c r="G185" s="124"/>
      <c r="H185" s="75"/>
      <c r="I185" s="75"/>
      <c r="J185" s="75"/>
      <c r="K185" s="75"/>
    </row>
    <row r="186" spans="1:11" ht="66" customHeight="1" thickBot="1" x14ac:dyDescent="0.25">
      <c r="A186" s="493" t="s">
        <v>138</v>
      </c>
      <c r="B186" s="494"/>
      <c r="C186" s="494"/>
      <c r="D186" s="494"/>
      <c r="E186" s="494"/>
      <c r="F186" s="495"/>
      <c r="G186" s="124"/>
      <c r="H186" s="75"/>
      <c r="I186" s="75"/>
      <c r="J186" s="75"/>
      <c r="K186" s="75"/>
    </row>
    <row r="187" spans="1:11" ht="15" x14ac:dyDescent="0.2">
      <c r="A187" s="479" t="s">
        <v>50</v>
      </c>
      <c r="B187" s="457"/>
      <c r="C187" s="218" t="s">
        <v>137</v>
      </c>
      <c r="D187" s="209" t="s">
        <v>203</v>
      </c>
      <c r="E187" s="209" t="s">
        <v>130</v>
      </c>
      <c r="F187" s="189"/>
      <c r="G187" s="189"/>
      <c r="H187" s="75"/>
      <c r="I187" s="75"/>
      <c r="J187" s="75"/>
      <c r="K187" s="75"/>
    </row>
    <row r="188" spans="1:11" ht="25.5" customHeight="1" x14ac:dyDescent="0.25">
      <c r="A188" s="441" t="s">
        <v>51</v>
      </c>
      <c r="B188" s="442"/>
      <c r="C188" s="165">
        <v>2200</v>
      </c>
      <c r="D188" s="77">
        <v>2200</v>
      </c>
      <c r="E188" s="175"/>
      <c r="F188" s="208"/>
      <c r="G188" s="103"/>
      <c r="H188" s="75"/>
      <c r="I188" s="75"/>
      <c r="J188" s="75"/>
      <c r="K188" s="75"/>
    </row>
    <row r="189" spans="1:11" ht="25.5" customHeight="1" x14ac:dyDescent="0.25">
      <c r="A189" s="441" t="s">
        <v>187</v>
      </c>
      <c r="B189" s="442"/>
      <c r="C189" s="165">
        <v>0</v>
      </c>
      <c r="D189" s="77">
        <v>0</v>
      </c>
      <c r="E189" s="175">
        <v>204.33</v>
      </c>
      <c r="F189" s="208"/>
      <c r="G189" s="103"/>
      <c r="H189" s="75"/>
      <c r="I189" s="75"/>
      <c r="J189" s="75"/>
      <c r="K189" s="75"/>
    </row>
    <row r="190" spans="1:11" ht="25.5" customHeight="1" x14ac:dyDescent="0.25">
      <c r="A190" s="441" t="s">
        <v>251</v>
      </c>
      <c r="B190" s="442"/>
      <c r="C190" s="165">
        <v>0</v>
      </c>
      <c r="D190" s="77">
        <v>0</v>
      </c>
      <c r="E190" s="175">
        <v>473.39</v>
      </c>
      <c r="F190" s="208"/>
      <c r="G190" s="103"/>
      <c r="H190" s="75"/>
      <c r="I190" s="75"/>
      <c r="J190" s="75"/>
      <c r="K190" s="75"/>
    </row>
    <row r="191" spans="1:11" ht="25.5" customHeight="1" x14ac:dyDescent="0.25">
      <c r="A191" s="441" t="s">
        <v>198</v>
      </c>
      <c r="B191" s="442"/>
      <c r="C191" s="165">
        <v>2400</v>
      </c>
      <c r="D191" s="77">
        <v>2400</v>
      </c>
      <c r="E191" s="175"/>
      <c r="F191" s="208"/>
      <c r="G191" s="103"/>
      <c r="H191" s="75"/>
      <c r="I191" s="75"/>
      <c r="J191" s="75"/>
      <c r="K191" s="75"/>
    </row>
    <row r="192" spans="1:11" ht="25.5" customHeight="1" x14ac:dyDescent="0.25">
      <c r="A192" s="441" t="s">
        <v>199</v>
      </c>
      <c r="B192" s="442"/>
      <c r="C192" s="165">
        <v>600</v>
      </c>
      <c r="D192" s="77">
        <v>600</v>
      </c>
      <c r="E192" s="175"/>
      <c r="F192" s="208"/>
      <c r="G192" s="103"/>
      <c r="H192" s="75"/>
      <c r="I192" s="75"/>
      <c r="J192" s="75"/>
      <c r="K192" s="75"/>
    </row>
    <row r="193" spans="1:11" ht="25.5" customHeight="1" x14ac:dyDescent="0.25">
      <c r="A193" s="444" t="s">
        <v>200</v>
      </c>
      <c r="B193" s="445"/>
      <c r="C193" s="165">
        <v>700</v>
      </c>
      <c r="D193" s="77">
        <v>700</v>
      </c>
      <c r="E193" s="175"/>
      <c r="F193" s="208"/>
      <c r="G193" s="103"/>
      <c r="H193" s="75"/>
      <c r="I193" s="75"/>
      <c r="J193" s="75"/>
      <c r="K193" s="75"/>
    </row>
    <row r="194" spans="1:11" ht="25.5" customHeight="1" x14ac:dyDescent="0.25">
      <c r="A194" s="444" t="s">
        <v>127</v>
      </c>
      <c r="B194" s="445"/>
      <c r="C194" s="165">
        <v>700</v>
      </c>
      <c r="D194" s="77">
        <v>700</v>
      </c>
      <c r="E194" s="175"/>
      <c r="F194" s="208"/>
      <c r="G194" s="103"/>
      <c r="H194" s="75"/>
      <c r="I194" s="75"/>
      <c r="J194" s="75"/>
      <c r="K194" s="75"/>
    </row>
    <row r="195" spans="1:11" ht="25.5" customHeight="1" x14ac:dyDescent="0.25">
      <c r="A195" s="441" t="s">
        <v>189</v>
      </c>
      <c r="B195" s="442"/>
      <c r="C195" s="165">
        <v>0</v>
      </c>
      <c r="D195" s="77">
        <v>0</v>
      </c>
      <c r="E195" s="175"/>
      <c r="F195" s="208"/>
      <c r="G195" s="103"/>
      <c r="H195" s="75"/>
      <c r="I195" s="75"/>
      <c r="J195" s="75"/>
      <c r="K195" s="75"/>
    </row>
    <row r="196" spans="1:11" ht="15" thickBot="1" x14ac:dyDescent="0.25">
      <c r="A196" s="444"/>
      <c r="B196" s="445"/>
      <c r="C196" s="165"/>
      <c r="D196" s="77"/>
      <c r="E196" s="77"/>
      <c r="F196" s="208"/>
      <c r="G196" s="208"/>
      <c r="H196" s="75"/>
      <c r="I196" s="75"/>
      <c r="J196" s="75"/>
      <c r="K196" s="75"/>
    </row>
    <row r="197" spans="1:11" ht="15.75" thickBot="1" x14ac:dyDescent="0.3">
      <c r="A197" s="82" t="s">
        <v>52</v>
      </c>
      <c r="B197" s="83"/>
      <c r="C197" s="219">
        <f>SUM(C188:C196)</f>
        <v>6600</v>
      </c>
      <c r="D197" s="125">
        <f>SUM(D188:D196)</f>
        <v>6600</v>
      </c>
      <c r="E197" s="125">
        <f>SUM(E188:E196)</f>
        <v>677.72</v>
      </c>
      <c r="F197" s="103"/>
      <c r="G197" s="103"/>
      <c r="H197" s="75"/>
      <c r="I197" s="75"/>
      <c r="J197" s="75"/>
      <c r="K197" s="75"/>
    </row>
    <row r="198" spans="1:11" ht="15" x14ac:dyDescent="0.25">
      <c r="A198" s="126"/>
      <c r="B198" s="126"/>
      <c r="C198" s="126"/>
      <c r="D198" s="126"/>
      <c r="E198" s="127"/>
      <c r="F198" s="103"/>
      <c r="G198" s="124"/>
      <c r="H198" s="75"/>
      <c r="I198" s="75"/>
      <c r="J198" s="75"/>
      <c r="K198" s="75"/>
    </row>
    <row r="199" spans="1:11" ht="13.5" thickBot="1" x14ac:dyDescent="0.25"/>
    <row r="200" spans="1:11" ht="30.75" customHeight="1" thickBot="1" x14ac:dyDescent="0.3">
      <c r="A200" s="502" t="s">
        <v>53</v>
      </c>
      <c r="B200" s="412"/>
      <c r="C200" s="412"/>
      <c r="D200" s="376"/>
      <c r="E200" s="301"/>
    </row>
    <row r="201" spans="1:11" ht="51" x14ac:dyDescent="0.2">
      <c r="A201" s="222" t="s">
        <v>54</v>
      </c>
      <c r="B201" s="213" t="s">
        <v>137</v>
      </c>
      <c r="C201" s="213" t="s">
        <v>203</v>
      </c>
      <c r="D201" s="213" t="s">
        <v>130</v>
      </c>
      <c r="E201" s="189"/>
      <c r="F201" s="189"/>
    </row>
    <row r="202" spans="1:11" ht="20.100000000000001" customHeight="1" x14ac:dyDescent="0.25">
      <c r="A202" s="186" t="s">
        <v>218</v>
      </c>
      <c r="B202" s="165">
        <v>1200</v>
      </c>
      <c r="C202" s="77">
        <v>750</v>
      </c>
      <c r="D202" s="175"/>
      <c r="E202" s="208"/>
      <c r="F202" s="103"/>
    </row>
    <row r="203" spans="1:11" ht="20.100000000000001" customHeight="1" x14ac:dyDescent="0.25">
      <c r="A203" s="187" t="s">
        <v>20</v>
      </c>
      <c r="B203" s="165">
        <v>1800</v>
      </c>
      <c r="C203" s="77">
        <v>900</v>
      </c>
      <c r="D203" s="175"/>
      <c r="E203" s="208"/>
      <c r="F203" s="103"/>
    </row>
    <row r="204" spans="1:11" ht="19.5" customHeight="1" x14ac:dyDescent="0.25">
      <c r="A204" s="187" t="s">
        <v>175</v>
      </c>
      <c r="B204" s="165">
        <v>300</v>
      </c>
      <c r="C204" s="77">
        <v>150</v>
      </c>
      <c r="D204" s="175">
        <v>636.63</v>
      </c>
      <c r="E204" s="208"/>
      <c r="F204" s="103"/>
    </row>
    <row r="205" spans="1:11" ht="19.5" customHeight="1" x14ac:dyDescent="0.25">
      <c r="A205" s="187" t="s">
        <v>162</v>
      </c>
      <c r="B205" s="165">
        <v>2250</v>
      </c>
      <c r="C205" s="77">
        <v>1125</v>
      </c>
      <c r="D205" s="175">
        <v>603.99</v>
      </c>
      <c r="E205" s="208"/>
      <c r="F205" s="103"/>
    </row>
    <row r="206" spans="1:11" ht="19.5" customHeight="1" x14ac:dyDescent="0.25">
      <c r="A206" s="347" t="s">
        <v>160</v>
      </c>
      <c r="B206" s="165">
        <v>2250</v>
      </c>
      <c r="C206" s="77">
        <v>900</v>
      </c>
      <c r="D206" s="175"/>
      <c r="E206" s="208"/>
      <c r="F206" s="103"/>
    </row>
    <row r="207" spans="1:11" ht="19.5" customHeight="1" x14ac:dyDescent="0.25">
      <c r="A207" s="348" t="s">
        <v>161</v>
      </c>
      <c r="B207" s="165">
        <v>0</v>
      </c>
      <c r="C207" s="77">
        <v>900</v>
      </c>
      <c r="D207" s="175"/>
      <c r="E207" s="208"/>
      <c r="F207" s="103"/>
    </row>
    <row r="208" spans="1:11" ht="20.100000000000001" customHeight="1" x14ac:dyDescent="0.25">
      <c r="A208" s="76" t="s">
        <v>211</v>
      </c>
      <c r="B208" s="165">
        <v>2250</v>
      </c>
      <c r="C208" s="77">
        <v>1125</v>
      </c>
      <c r="D208" s="175">
        <v>909.4</v>
      </c>
      <c r="E208" s="208"/>
      <c r="F208" s="103"/>
    </row>
    <row r="209" spans="1:7" ht="20.100000000000001" customHeight="1" x14ac:dyDescent="0.25">
      <c r="A209" s="76" t="s">
        <v>212</v>
      </c>
      <c r="B209" s="165">
        <v>2250</v>
      </c>
      <c r="C209" s="77">
        <v>900</v>
      </c>
      <c r="D209" s="175"/>
      <c r="E209" s="208"/>
      <c r="F209" s="103"/>
    </row>
    <row r="210" spans="1:7" ht="20.100000000000001" customHeight="1" x14ac:dyDescent="0.25">
      <c r="A210" s="76" t="s">
        <v>213</v>
      </c>
      <c r="B210" s="165">
        <v>0</v>
      </c>
      <c r="C210" s="77">
        <v>900</v>
      </c>
      <c r="D210" s="175"/>
      <c r="E210" s="208"/>
      <c r="F210" s="103"/>
    </row>
    <row r="211" spans="1:7" ht="20.100000000000001" customHeight="1" x14ac:dyDescent="0.25">
      <c r="A211" s="76" t="s">
        <v>234</v>
      </c>
      <c r="B211" s="165">
        <v>500</v>
      </c>
      <c r="C211" s="77">
        <v>0</v>
      </c>
      <c r="D211" s="175"/>
      <c r="E211" s="208"/>
      <c r="F211" s="103"/>
    </row>
    <row r="212" spans="1:7" ht="20.100000000000001" customHeight="1" x14ac:dyDescent="0.25">
      <c r="A212" s="187" t="s">
        <v>18</v>
      </c>
      <c r="B212" s="165">
        <v>3100</v>
      </c>
      <c r="C212" s="77">
        <v>3100</v>
      </c>
      <c r="D212" s="175">
        <v>2304</v>
      </c>
      <c r="E212" s="208"/>
      <c r="F212" s="103"/>
    </row>
    <row r="213" spans="1:7" ht="15.75" thickBot="1" x14ac:dyDescent="0.3">
      <c r="A213" s="186"/>
      <c r="B213" s="165"/>
      <c r="C213" s="175"/>
      <c r="D213" s="175"/>
      <c r="E213" s="208"/>
      <c r="F213" s="103"/>
    </row>
    <row r="214" spans="1:7" ht="15.75" thickBot="1" x14ac:dyDescent="0.3">
      <c r="A214" s="82" t="s">
        <v>29</v>
      </c>
      <c r="B214" s="219">
        <f>SUM(B202:B213)</f>
        <v>15900</v>
      </c>
      <c r="C214" s="125">
        <f>SUM(C202:C213)</f>
        <v>10750</v>
      </c>
      <c r="D214" s="125">
        <f>SUM(D202:D213)</f>
        <v>4454.0200000000004</v>
      </c>
      <c r="E214" s="103"/>
      <c r="F214" s="103"/>
    </row>
    <row r="216" spans="1:7" ht="13.5" thickBot="1" x14ac:dyDescent="0.25"/>
    <row r="217" spans="1:7" ht="17.25" customHeight="1" thickBot="1" x14ac:dyDescent="0.3">
      <c r="A217" s="510" t="s">
        <v>55</v>
      </c>
      <c r="B217" s="511"/>
      <c r="C217" s="511"/>
      <c r="D217" s="511"/>
      <c r="E217" s="377"/>
      <c r="F217" s="210"/>
      <c r="G217" s="197"/>
    </row>
    <row r="218" spans="1:7" ht="15" x14ac:dyDescent="0.2">
      <c r="A218" s="512" t="s">
        <v>56</v>
      </c>
      <c r="B218" s="513"/>
      <c r="C218" s="168" t="s">
        <v>137</v>
      </c>
      <c r="D218" s="168" t="s">
        <v>203</v>
      </c>
      <c r="E218" s="168" t="s">
        <v>130</v>
      </c>
      <c r="F218" s="189"/>
      <c r="G218" s="189"/>
    </row>
    <row r="219" spans="1:7" ht="23.25" customHeight="1" x14ac:dyDescent="0.25">
      <c r="A219" s="506" t="s">
        <v>173</v>
      </c>
      <c r="B219" s="507"/>
      <c r="C219" s="165">
        <v>1800</v>
      </c>
      <c r="D219" s="77">
        <v>1800</v>
      </c>
      <c r="E219" s="175"/>
      <c r="F219" s="208"/>
      <c r="G219" s="103"/>
    </row>
    <row r="220" spans="1:7" ht="23.25" customHeight="1" x14ac:dyDescent="0.25">
      <c r="A220" s="425" t="s">
        <v>164</v>
      </c>
      <c r="B220" s="503"/>
      <c r="C220" s="165">
        <v>0</v>
      </c>
      <c r="D220" s="77">
        <v>600</v>
      </c>
      <c r="E220" s="175">
        <v>242</v>
      </c>
      <c r="F220" s="208"/>
      <c r="G220" s="103"/>
    </row>
    <row r="221" spans="1:7" ht="23.25" customHeight="1" x14ac:dyDescent="0.25">
      <c r="A221" s="425" t="s">
        <v>165</v>
      </c>
      <c r="B221" s="503"/>
      <c r="C221" s="165">
        <v>0</v>
      </c>
      <c r="D221" s="77">
        <v>600</v>
      </c>
      <c r="E221" s="175"/>
      <c r="F221" s="208"/>
      <c r="G221" s="103"/>
    </row>
    <row r="222" spans="1:7" ht="20.100000000000001" customHeight="1" x14ac:dyDescent="0.25">
      <c r="A222" s="425" t="s">
        <v>174</v>
      </c>
      <c r="B222" s="503"/>
      <c r="C222" s="165">
        <v>0</v>
      </c>
      <c r="D222" s="77">
        <v>600</v>
      </c>
      <c r="E222" s="175"/>
      <c r="F222" s="208"/>
      <c r="G222" s="103"/>
    </row>
    <row r="223" spans="1:7" ht="20.100000000000001" customHeight="1" x14ac:dyDescent="0.25">
      <c r="A223" s="504" t="s">
        <v>162</v>
      </c>
      <c r="B223" s="505"/>
      <c r="C223" s="165">
        <v>0</v>
      </c>
      <c r="D223" s="77">
        <v>1600</v>
      </c>
      <c r="E223" s="175"/>
      <c r="F223" s="208"/>
      <c r="G223" s="103"/>
    </row>
    <row r="224" spans="1:7" ht="20.100000000000001" customHeight="1" x14ac:dyDescent="0.25">
      <c r="A224" s="504" t="s">
        <v>211</v>
      </c>
      <c r="B224" s="505"/>
      <c r="C224" s="165">
        <v>0</v>
      </c>
      <c r="D224" s="77">
        <v>0</v>
      </c>
      <c r="E224" s="175">
        <v>533.61</v>
      </c>
      <c r="F224" s="208"/>
      <c r="G224" s="103"/>
    </row>
    <row r="225" spans="1:7" ht="14.25" x14ac:dyDescent="0.2">
      <c r="A225" s="506"/>
      <c r="B225" s="507"/>
      <c r="C225" s="165"/>
      <c r="D225" s="77"/>
      <c r="E225" s="77"/>
      <c r="F225" s="208"/>
      <c r="G225" s="208"/>
    </row>
    <row r="226" spans="1:7" ht="15.75" thickBot="1" x14ac:dyDescent="0.3">
      <c r="A226" s="130" t="s">
        <v>40</v>
      </c>
      <c r="B226" s="131"/>
      <c r="C226" s="223">
        <f>SUM(C219:C225)</f>
        <v>1800</v>
      </c>
      <c r="D226" s="132">
        <f>SUM(D219:D225)</f>
        <v>5200</v>
      </c>
      <c r="E226" s="132">
        <f>SUM(E219:E225)</f>
        <v>775.61</v>
      </c>
      <c r="F226" s="103"/>
      <c r="G226" s="103"/>
    </row>
    <row r="227" spans="1:7" x14ac:dyDescent="0.2">
      <c r="E227" s="197"/>
      <c r="F227" s="197"/>
      <c r="G227" s="197"/>
    </row>
    <row r="228" spans="1:7" ht="13.5" thickBot="1" x14ac:dyDescent="0.25"/>
    <row r="229" spans="1:7" ht="15.75" thickBot="1" x14ac:dyDescent="0.3">
      <c r="A229" s="502" t="s">
        <v>57</v>
      </c>
      <c r="B229" s="412"/>
      <c r="C229" s="412"/>
      <c r="D229" s="412"/>
      <c r="E229" s="374"/>
      <c r="F229" s="197"/>
    </row>
    <row r="230" spans="1:7" ht="15" x14ac:dyDescent="0.2">
      <c r="A230" s="479" t="s">
        <v>58</v>
      </c>
      <c r="B230" s="457"/>
      <c r="C230" s="213" t="s">
        <v>137</v>
      </c>
      <c r="D230" s="129" t="s">
        <v>203</v>
      </c>
      <c r="E230" s="129" t="s">
        <v>130</v>
      </c>
      <c r="F230" s="212"/>
    </row>
    <row r="231" spans="1:7" ht="28.5" customHeight="1" x14ac:dyDescent="0.25">
      <c r="A231" s="444" t="s">
        <v>59</v>
      </c>
      <c r="B231" s="445"/>
      <c r="C231" s="165">
        <v>4000</v>
      </c>
      <c r="D231" s="77">
        <v>4000</v>
      </c>
      <c r="E231" s="175"/>
      <c r="F231" s="103"/>
    </row>
    <row r="232" spans="1:7" ht="15" thickBot="1" x14ac:dyDescent="0.25">
      <c r="A232" s="480"/>
      <c r="B232" s="481"/>
      <c r="C232" s="165"/>
      <c r="D232" s="77"/>
      <c r="E232" s="77"/>
      <c r="F232" s="208"/>
    </row>
    <row r="233" spans="1:7" ht="15.75" thickBot="1" x14ac:dyDescent="0.3">
      <c r="A233" s="82" t="s">
        <v>52</v>
      </c>
      <c r="B233" s="128"/>
      <c r="C233" s="219">
        <f>SUM(C231:C232)</f>
        <v>4000</v>
      </c>
      <c r="D233" s="125">
        <f>SUM(D231:D232)</f>
        <v>4000</v>
      </c>
      <c r="E233" s="125">
        <f>SUM(E231:E232)</f>
        <v>0</v>
      </c>
      <c r="F233" s="103"/>
    </row>
    <row r="234" spans="1:7" ht="14.25" x14ac:dyDescent="0.2">
      <c r="A234" s="75"/>
      <c r="B234" s="75"/>
      <c r="C234" s="75"/>
      <c r="D234" s="75"/>
      <c r="E234" s="211"/>
      <c r="F234" s="197"/>
    </row>
    <row r="235" spans="1:7" ht="15.75" thickBot="1" x14ac:dyDescent="0.3">
      <c r="A235" s="133"/>
      <c r="B235" s="134"/>
      <c r="C235" s="134"/>
      <c r="D235" s="135"/>
      <c r="E235" s="136"/>
    </row>
    <row r="236" spans="1:7" ht="15.75" thickBot="1" x14ac:dyDescent="0.3">
      <c r="A236" s="516" t="s">
        <v>122</v>
      </c>
      <c r="B236" s="517"/>
      <c r="C236" s="517"/>
      <c r="D236" s="517"/>
      <c r="E236" s="378"/>
    </row>
    <row r="237" spans="1:7" ht="15" thickBot="1" x14ac:dyDescent="0.25">
      <c r="A237" s="518" t="s">
        <v>141</v>
      </c>
      <c r="B237" s="412"/>
      <c r="C237" s="412"/>
      <c r="D237" s="412"/>
      <c r="E237" s="379"/>
    </row>
    <row r="238" spans="1:7" ht="15" x14ac:dyDescent="0.2">
      <c r="A238" s="514" t="s">
        <v>26</v>
      </c>
      <c r="B238" s="515"/>
      <c r="C238" s="213" t="s">
        <v>137</v>
      </c>
      <c r="D238" s="129" t="s">
        <v>203</v>
      </c>
      <c r="E238" s="129" t="s">
        <v>130</v>
      </c>
      <c r="F238" s="189"/>
    </row>
    <row r="239" spans="1:7" ht="20.100000000000001" customHeight="1" x14ac:dyDescent="0.25">
      <c r="A239" s="444" t="s">
        <v>139</v>
      </c>
      <c r="B239" s="445"/>
      <c r="C239" s="165">
        <v>64200</v>
      </c>
      <c r="D239" s="77">
        <v>59400</v>
      </c>
      <c r="E239" s="175">
        <f>48350.93-4646.93</f>
        <v>43704</v>
      </c>
      <c r="F239" s="103"/>
    </row>
    <row r="240" spans="1:7" ht="20.100000000000001" customHeight="1" x14ac:dyDescent="0.25">
      <c r="A240" s="444" t="s">
        <v>60</v>
      </c>
      <c r="B240" s="445"/>
      <c r="C240" s="165">
        <v>2050</v>
      </c>
      <c r="D240" s="77">
        <v>1200</v>
      </c>
      <c r="E240" s="175">
        <v>587.5</v>
      </c>
      <c r="F240" s="103"/>
    </row>
    <row r="241" spans="1:7" ht="20.100000000000001" customHeight="1" x14ac:dyDescent="0.25">
      <c r="A241" s="444" t="s">
        <v>61</v>
      </c>
      <c r="B241" s="445"/>
      <c r="C241" s="165">
        <v>10000</v>
      </c>
      <c r="D241" s="77">
        <v>10000</v>
      </c>
      <c r="E241" s="175">
        <v>8831.4699999999993</v>
      </c>
      <c r="F241" s="103"/>
    </row>
    <row r="242" spans="1:7" ht="20.100000000000001" customHeight="1" x14ac:dyDescent="0.25">
      <c r="A242" s="444" t="s">
        <v>62</v>
      </c>
      <c r="B242" s="445"/>
      <c r="C242" s="165">
        <v>1600</v>
      </c>
      <c r="D242" s="77">
        <v>1600</v>
      </c>
      <c r="E242" s="175">
        <f>315.44-95.33</f>
        <v>220.11</v>
      </c>
      <c r="F242" s="103"/>
    </row>
    <row r="243" spans="1:7" ht="20.100000000000001" customHeight="1" x14ac:dyDescent="0.25">
      <c r="A243" s="444" t="s">
        <v>63</v>
      </c>
      <c r="B243" s="445"/>
      <c r="C243" s="165">
        <v>2500</v>
      </c>
      <c r="D243" s="77">
        <v>2500</v>
      </c>
      <c r="E243" s="175">
        <f>4192.29-348.66</f>
        <v>3843.63</v>
      </c>
      <c r="F243" s="103"/>
    </row>
    <row r="244" spans="1:7" ht="20.100000000000001" customHeight="1" x14ac:dyDescent="0.25">
      <c r="A244" s="444" t="s">
        <v>64</v>
      </c>
      <c r="B244" s="445"/>
      <c r="C244" s="165">
        <v>11500</v>
      </c>
      <c r="D244" s="77">
        <v>11000</v>
      </c>
      <c r="E244" s="175">
        <v>4137.51</v>
      </c>
      <c r="F244" s="103"/>
    </row>
    <row r="245" spans="1:7" ht="20.100000000000001" customHeight="1" x14ac:dyDescent="0.25">
      <c r="A245" s="444" t="s">
        <v>65</v>
      </c>
      <c r="B245" s="445"/>
      <c r="C245" s="165">
        <v>741.03</v>
      </c>
      <c r="D245" s="77">
        <v>196.38</v>
      </c>
      <c r="E245" s="175">
        <v>245.54</v>
      </c>
      <c r="F245" s="103"/>
    </row>
    <row r="246" spans="1:7" ht="20.100000000000001" customHeight="1" x14ac:dyDescent="0.25">
      <c r="A246" s="444" t="s">
        <v>66</v>
      </c>
      <c r="B246" s="445"/>
      <c r="C246" s="165">
        <v>14000</v>
      </c>
      <c r="D246" s="77">
        <v>9600</v>
      </c>
      <c r="E246" s="175">
        <f>12286-33.19</f>
        <v>12252.81</v>
      </c>
      <c r="F246" s="103"/>
    </row>
    <row r="247" spans="1:7" ht="20.100000000000001" customHeight="1" x14ac:dyDescent="0.25">
      <c r="A247" s="444" t="s">
        <v>67</v>
      </c>
      <c r="B247" s="445"/>
      <c r="C247" s="165">
        <v>4000</v>
      </c>
      <c r="D247" s="77">
        <v>4000</v>
      </c>
      <c r="E247" s="175">
        <f>414.5+52.37+933.7+98.34+340.63</f>
        <v>1839.54</v>
      </c>
      <c r="F247" s="103"/>
    </row>
    <row r="248" spans="1:7" ht="20.100000000000001" customHeight="1" x14ac:dyDescent="0.25">
      <c r="A248" s="444" t="s">
        <v>68</v>
      </c>
      <c r="B248" s="445"/>
      <c r="C248" s="165">
        <v>600</v>
      </c>
      <c r="D248" s="77">
        <v>480</v>
      </c>
      <c r="E248" s="175">
        <f>362.3-18.62</f>
        <v>343.68</v>
      </c>
      <c r="F248" s="103"/>
    </row>
    <row r="249" spans="1:7" ht="15" thickBot="1" x14ac:dyDescent="0.25">
      <c r="A249" s="444"/>
      <c r="B249" s="445"/>
      <c r="C249" s="165"/>
      <c r="D249" s="77"/>
      <c r="E249" s="77"/>
      <c r="F249" s="208"/>
    </row>
    <row r="250" spans="1:7" ht="15.75" thickBot="1" x14ac:dyDescent="0.3">
      <c r="A250" s="82" t="s">
        <v>40</v>
      </c>
      <c r="B250" s="128"/>
      <c r="C250" s="219">
        <f>SUM(C239:C249)</f>
        <v>111191.03</v>
      </c>
      <c r="D250" s="125">
        <f>SUM(D239:D249)</f>
        <v>99976.38</v>
      </c>
      <c r="E250" s="125">
        <f>SUM(E239:E249)</f>
        <v>76005.789999999994</v>
      </c>
      <c r="F250" s="103"/>
    </row>
    <row r="252" spans="1:7" ht="13.5" thickBot="1" x14ac:dyDescent="0.25"/>
    <row r="253" spans="1:7" ht="13.5" thickBot="1" x14ac:dyDescent="0.25">
      <c r="A253" s="554" t="s">
        <v>69</v>
      </c>
      <c r="B253" s="412"/>
      <c r="C253" s="412"/>
      <c r="D253" s="412"/>
      <c r="E253" s="214" t="s">
        <v>137</v>
      </c>
      <c r="F253" s="169" t="s">
        <v>203</v>
      </c>
      <c r="G253" s="169" t="s">
        <v>130</v>
      </c>
    </row>
    <row r="254" spans="1:7" ht="15" x14ac:dyDescent="0.25">
      <c r="A254" s="555" t="s">
        <v>70</v>
      </c>
      <c r="B254" s="556"/>
      <c r="C254" s="556"/>
      <c r="D254" s="557"/>
      <c r="E254" s="215">
        <f>C197</f>
        <v>6600</v>
      </c>
      <c r="F254" s="215">
        <f>D197</f>
        <v>6600</v>
      </c>
      <c r="G254" s="309">
        <f>E197</f>
        <v>677.72</v>
      </c>
    </row>
    <row r="255" spans="1:7" ht="15" x14ac:dyDescent="0.25">
      <c r="A255" s="536" t="s">
        <v>71</v>
      </c>
      <c r="B255" s="537"/>
      <c r="C255" s="537"/>
      <c r="D255" s="538"/>
      <c r="E255" s="216">
        <f>B214</f>
        <v>15900</v>
      </c>
      <c r="F255" s="216">
        <f>C214</f>
        <v>10750</v>
      </c>
      <c r="G255" s="310">
        <f>D214</f>
        <v>4454.0200000000004</v>
      </c>
    </row>
    <row r="256" spans="1:7" ht="15" x14ac:dyDescent="0.25">
      <c r="A256" s="536" t="s">
        <v>55</v>
      </c>
      <c r="B256" s="537"/>
      <c r="C256" s="537"/>
      <c r="D256" s="538"/>
      <c r="E256" s="216">
        <f>C226</f>
        <v>1800</v>
      </c>
      <c r="F256" s="216">
        <f>D226</f>
        <v>5200</v>
      </c>
      <c r="G256" s="310">
        <f>E226</f>
        <v>775.61</v>
      </c>
    </row>
    <row r="257" spans="1:11" ht="15" x14ac:dyDescent="0.25">
      <c r="A257" s="536" t="s">
        <v>72</v>
      </c>
      <c r="B257" s="537"/>
      <c r="C257" s="537"/>
      <c r="D257" s="538"/>
      <c r="E257" s="216">
        <f>C233</f>
        <v>4000</v>
      </c>
      <c r="F257" s="216">
        <f>D233</f>
        <v>4000</v>
      </c>
      <c r="G257" s="310">
        <f>E233</f>
        <v>0</v>
      </c>
    </row>
    <row r="258" spans="1:11" ht="15.75" thickBot="1" x14ac:dyDescent="0.3">
      <c r="A258" s="539" t="s">
        <v>73</v>
      </c>
      <c r="B258" s="540"/>
      <c r="C258" s="540"/>
      <c r="D258" s="541"/>
      <c r="E258" s="217">
        <f>C250</f>
        <v>111191.03</v>
      </c>
      <c r="F258" s="217">
        <f>D250</f>
        <v>99976.38</v>
      </c>
      <c r="G258" s="311">
        <f>E250</f>
        <v>76005.789999999994</v>
      </c>
    </row>
    <row r="259" spans="1:11" ht="15.75" thickBot="1" x14ac:dyDescent="0.3">
      <c r="A259" s="542" t="s">
        <v>69</v>
      </c>
      <c r="B259" s="543"/>
      <c r="C259" s="543"/>
      <c r="D259" s="544"/>
      <c r="E259" s="138">
        <f>SUM(E254:E258)</f>
        <v>139491.03</v>
      </c>
      <c r="F259" s="138">
        <f>SUM(F254:F258)</f>
        <v>126526.38</v>
      </c>
      <c r="G259" s="138">
        <f>SUM(G254:G258)</f>
        <v>81913.14</v>
      </c>
    </row>
    <row r="262" spans="1:11" ht="13.5" thickBot="1" x14ac:dyDescent="0.25"/>
    <row r="263" spans="1:11" ht="18.75" thickBot="1" x14ac:dyDescent="0.3">
      <c r="A263" s="545" t="s">
        <v>74</v>
      </c>
      <c r="B263" s="546"/>
      <c r="C263" s="546"/>
      <c r="D263" s="546"/>
      <c r="E263" s="546"/>
      <c r="F263" s="546"/>
      <c r="G263" s="546"/>
      <c r="H263" s="546"/>
      <c r="I263" s="546"/>
      <c r="J263" s="546"/>
      <c r="K263" s="547"/>
    </row>
    <row r="264" spans="1:11" ht="13.5" thickBot="1" x14ac:dyDescent="0.25">
      <c r="A264" s="139"/>
      <c r="B264" s="139"/>
      <c r="C264" s="139"/>
      <c r="D264" s="139"/>
      <c r="E264" s="139"/>
      <c r="F264" s="139"/>
      <c r="G264" s="140"/>
      <c r="H264" s="139"/>
      <c r="I264" s="139"/>
      <c r="J264" s="139"/>
      <c r="K264" s="139"/>
    </row>
    <row r="265" spans="1:11" ht="16.5" thickBot="1" x14ac:dyDescent="0.25">
      <c r="A265" s="324" t="s">
        <v>156</v>
      </c>
      <c r="B265" s="325" t="s">
        <v>137</v>
      </c>
      <c r="C265" s="326" t="s">
        <v>203</v>
      </c>
      <c r="D265" s="326" t="s">
        <v>130</v>
      </c>
      <c r="E265" s="73"/>
      <c r="F265" s="73"/>
      <c r="G265" s="141"/>
      <c r="H265" s="73"/>
      <c r="I265" s="73"/>
      <c r="J265" s="73"/>
      <c r="K265" s="73"/>
    </row>
    <row r="266" spans="1:11" ht="15.75" x14ac:dyDescent="0.25">
      <c r="A266" s="321" t="s">
        <v>75</v>
      </c>
      <c r="B266" s="322">
        <f>B32</f>
        <v>495947.18</v>
      </c>
      <c r="C266" s="381">
        <f>C32</f>
        <v>500466.13000000006</v>
      </c>
      <c r="D266" s="323">
        <f>D32</f>
        <v>355341.48000000004</v>
      </c>
      <c r="E266" s="139"/>
      <c r="F266" s="139"/>
      <c r="G266" s="140"/>
      <c r="H266" s="139"/>
      <c r="I266" s="139"/>
      <c r="J266" s="139"/>
      <c r="K266" s="139"/>
    </row>
    <row r="267" spans="1:11" ht="36.75" customHeight="1" x14ac:dyDescent="0.25">
      <c r="A267" s="313" t="s">
        <v>76</v>
      </c>
      <c r="B267" s="319">
        <f>D103</f>
        <v>253350</v>
      </c>
      <c r="C267" s="382">
        <f>G103</f>
        <v>261275</v>
      </c>
      <c r="D267" s="316">
        <f>J103</f>
        <v>94192.1</v>
      </c>
      <c r="E267" s="139"/>
      <c r="F267" s="139"/>
      <c r="G267" s="350"/>
      <c r="H267" s="351"/>
      <c r="I267" s="351"/>
      <c r="J267" s="351"/>
      <c r="K267" s="139"/>
    </row>
    <row r="268" spans="1:11" ht="26.25" customHeight="1" x14ac:dyDescent="0.25">
      <c r="A268" s="313" t="s">
        <v>77</v>
      </c>
      <c r="B268" s="319">
        <f>D178</f>
        <v>357630</v>
      </c>
      <c r="C268" s="382">
        <f>E178</f>
        <v>367305</v>
      </c>
      <c r="D268" s="316">
        <f>F178</f>
        <v>23235.759999999998</v>
      </c>
      <c r="E268" s="139"/>
      <c r="F268" s="139"/>
      <c r="G268" s="350"/>
      <c r="H268" s="351"/>
      <c r="I268" s="351"/>
      <c r="J268" s="139"/>
      <c r="K268" s="139"/>
    </row>
    <row r="269" spans="1:11" ht="23.25" customHeight="1" thickBot="1" x14ac:dyDescent="0.3">
      <c r="A269" s="314" t="s">
        <v>7</v>
      </c>
      <c r="B269" s="320">
        <f>E259</f>
        <v>139491.03</v>
      </c>
      <c r="C269" s="383">
        <f>F259</f>
        <v>126526.38</v>
      </c>
      <c r="D269" s="317">
        <f>G259</f>
        <v>81913.14</v>
      </c>
      <c r="E269" s="139"/>
      <c r="F269" s="139"/>
      <c r="G269" s="352"/>
      <c r="H269" s="351"/>
      <c r="I269" s="139"/>
      <c r="J269" s="139"/>
      <c r="K269" s="139"/>
    </row>
    <row r="270" spans="1:11" ht="16.5" thickBot="1" x14ac:dyDescent="0.3">
      <c r="A270" s="315" t="s">
        <v>78</v>
      </c>
      <c r="B270" s="220">
        <f>SUM(B266:B269)</f>
        <v>1246418.21</v>
      </c>
      <c r="C270" s="318">
        <f>SUM(C266:C269)</f>
        <v>1255572.5100000002</v>
      </c>
      <c r="D270" s="318">
        <f>SUM(D266:D269)</f>
        <v>554682.4800000001</v>
      </c>
      <c r="E270" s="142"/>
      <c r="F270" s="142"/>
      <c r="G270" s="143"/>
      <c r="H270" s="142"/>
      <c r="I270" s="142"/>
      <c r="J270" s="142"/>
      <c r="K270" s="142"/>
    </row>
    <row r="271" spans="1:11" x14ac:dyDescent="0.2">
      <c r="A271" s="139"/>
      <c r="B271" s="144"/>
      <c r="C271" s="139"/>
      <c r="D271" s="139"/>
      <c r="E271" s="139"/>
      <c r="F271" s="139"/>
      <c r="G271" s="140"/>
      <c r="H271" s="139"/>
      <c r="I271" s="139"/>
      <c r="J271" s="139"/>
      <c r="K271" s="139"/>
    </row>
    <row r="272" spans="1:11" x14ac:dyDescent="0.2">
      <c r="A272" s="142"/>
      <c r="B272" s="142"/>
      <c r="C272" s="142"/>
      <c r="D272" s="142"/>
      <c r="E272" s="142"/>
      <c r="F272" s="142"/>
      <c r="G272" s="143"/>
      <c r="H272" s="142"/>
      <c r="I272" s="142"/>
      <c r="J272" s="139"/>
      <c r="K272" s="139"/>
    </row>
    <row r="273" spans="1:11" ht="13.5" thickBot="1" x14ac:dyDescent="0.25">
      <c r="A273" s="548"/>
      <c r="B273" s="472"/>
      <c r="C273" s="472"/>
      <c r="D273" s="472"/>
      <c r="E273" s="472"/>
      <c r="F273" s="139"/>
      <c r="G273" s="140"/>
      <c r="H273" s="139"/>
      <c r="I273" s="139"/>
      <c r="J273" s="139"/>
      <c r="K273" s="139"/>
    </row>
    <row r="274" spans="1:11" ht="13.5" thickBot="1" x14ac:dyDescent="0.25">
      <c r="A274" s="145"/>
      <c r="B274" s="113"/>
      <c r="C274" s="113"/>
      <c r="D274" s="139"/>
      <c r="E274" s="139"/>
      <c r="F274" s="139"/>
      <c r="G274" s="140"/>
      <c r="H274" s="139"/>
      <c r="I274" s="176" t="s">
        <v>151</v>
      </c>
      <c r="J274" s="176" t="s">
        <v>225</v>
      </c>
      <c r="K274" s="176" t="s">
        <v>131</v>
      </c>
    </row>
    <row r="275" spans="1:11" ht="18" x14ac:dyDescent="0.2">
      <c r="A275" s="75"/>
      <c r="B275" s="75"/>
      <c r="C275" s="75"/>
      <c r="D275" s="303"/>
      <c r="E275" s="304"/>
      <c r="F275" s="304"/>
      <c r="G275" s="304"/>
      <c r="H275" s="304"/>
      <c r="I275" s="529">
        <f>B270</f>
        <v>1246418.21</v>
      </c>
      <c r="J275" s="418">
        <f>C270</f>
        <v>1255572.5100000002</v>
      </c>
      <c r="K275" s="418">
        <f>D270</f>
        <v>554682.4800000001</v>
      </c>
    </row>
    <row r="276" spans="1:11" ht="18.75" thickBot="1" x14ac:dyDescent="0.3">
      <c r="A276" s="139"/>
      <c r="B276" s="139"/>
      <c r="C276" s="139"/>
      <c r="D276" s="305" t="s">
        <v>74</v>
      </c>
      <c r="E276" s="306"/>
      <c r="F276" s="306"/>
      <c r="G276" s="306"/>
      <c r="H276" s="302"/>
      <c r="I276" s="530"/>
      <c r="J276" s="419"/>
      <c r="K276" s="419"/>
    </row>
    <row r="277" spans="1:11" ht="18" x14ac:dyDescent="0.25">
      <c r="A277" s="113"/>
      <c r="B277" s="113"/>
      <c r="C277" s="113"/>
      <c r="D277" s="146"/>
      <c r="E277" s="64"/>
      <c r="F277" s="64"/>
      <c r="G277" s="64"/>
      <c r="H277" s="147"/>
      <c r="I277" s="64"/>
      <c r="J277" s="113"/>
      <c r="K277" s="113"/>
    </row>
    <row r="278" spans="1:11" ht="15" x14ac:dyDescent="0.25">
      <c r="A278" s="148"/>
      <c r="B278" s="149"/>
      <c r="C278" s="113"/>
      <c r="D278" s="113"/>
      <c r="E278" s="113"/>
      <c r="F278" s="113"/>
      <c r="G278" s="112"/>
      <c r="H278" s="113"/>
      <c r="I278" s="113"/>
      <c r="J278" s="113"/>
      <c r="K278" s="113"/>
    </row>
    <row r="279" spans="1:11" ht="15.75" thickBot="1" x14ac:dyDescent="0.3">
      <c r="A279" s="148"/>
      <c r="B279" s="149"/>
      <c r="C279" s="113"/>
      <c r="D279" s="113"/>
      <c r="E279" s="113"/>
      <c r="F279" s="113"/>
      <c r="G279" s="112"/>
      <c r="H279" s="113"/>
      <c r="I279" s="113"/>
      <c r="J279" s="113"/>
      <c r="K279" s="113"/>
    </row>
    <row r="280" spans="1:11" ht="18.75" thickBot="1" x14ac:dyDescent="0.3">
      <c r="A280" s="549" t="s">
        <v>79</v>
      </c>
      <c r="B280" s="550"/>
      <c r="C280" s="550"/>
      <c r="D280" s="550"/>
      <c r="E280" s="550"/>
      <c r="F280" s="550"/>
      <c r="G280" s="550"/>
      <c r="H280" s="550"/>
      <c r="I280" s="550"/>
      <c r="J280" s="550"/>
      <c r="K280" s="551"/>
    </row>
    <row r="281" spans="1:11" x14ac:dyDescent="0.2">
      <c r="A281" s="150"/>
      <c r="B281" s="150"/>
      <c r="C281" s="150"/>
      <c r="D281" s="150"/>
      <c r="E281" s="150"/>
      <c r="F281" s="60"/>
      <c r="G281" s="61"/>
      <c r="H281" s="60"/>
      <c r="I281" s="60"/>
      <c r="J281" s="60"/>
      <c r="K281" s="60"/>
    </row>
    <row r="282" spans="1:11" ht="13.5" thickBot="1" x14ac:dyDescent="0.25">
      <c r="A282" s="151"/>
      <c r="B282" s="152"/>
      <c r="C282" s="152"/>
      <c r="D282" s="153"/>
      <c r="E282" s="150"/>
      <c r="F282" s="60"/>
      <c r="G282" s="61"/>
      <c r="H282" s="60"/>
      <c r="I282" s="60"/>
      <c r="J282" s="60"/>
      <c r="K282" s="60"/>
    </row>
    <row r="283" spans="1:11" ht="18.75" thickBot="1" x14ac:dyDescent="0.3">
      <c r="A283" s="533" t="s">
        <v>80</v>
      </c>
      <c r="B283" s="412"/>
      <c r="C283" s="412"/>
      <c r="D283" s="412"/>
      <c r="E283" s="380"/>
      <c r="F283" s="146"/>
      <c r="G283" s="146"/>
      <c r="H283" s="75"/>
      <c r="I283" s="75"/>
      <c r="J283" s="75"/>
      <c r="K283" s="75"/>
    </row>
    <row r="284" spans="1:11" ht="15" x14ac:dyDescent="0.25">
      <c r="A284" s="552" t="s">
        <v>81</v>
      </c>
      <c r="B284" s="553"/>
      <c r="C284" s="328" t="s">
        <v>137</v>
      </c>
      <c r="D284" s="327" t="s">
        <v>203</v>
      </c>
      <c r="E284" s="327" t="s">
        <v>130</v>
      </c>
      <c r="F284" s="307"/>
      <c r="G284" s="307"/>
      <c r="H284" s="75"/>
      <c r="I284" s="75"/>
      <c r="J284" s="75"/>
      <c r="K284" s="75"/>
    </row>
    <row r="285" spans="1:11" ht="23.25" customHeight="1" x14ac:dyDescent="0.2">
      <c r="A285" s="523" t="s">
        <v>140</v>
      </c>
      <c r="B285" s="524"/>
      <c r="C285" s="329">
        <v>22000</v>
      </c>
      <c r="D285" s="343">
        <v>22000</v>
      </c>
      <c r="E285" s="343">
        <f>800+600</f>
        <v>1400</v>
      </c>
      <c r="F285" s="308"/>
      <c r="G285" s="308"/>
      <c r="H285" s="154"/>
      <c r="I285" s="154"/>
      <c r="J285" s="154"/>
      <c r="K285" s="154"/>
    </row>
    <row r="286" spans="1:11" ht="36" customHeight="1" x14ac:dyDescent="0.2">
      <c r="A286" s="523" t="s">
        <v>167</v>
      </c>
      <c r="B286" s="524"/>
      <c r="C286" s="329">
        <v>25000</v>
      </c>
      <c r="D286" s="343">
        <v>25000</v>
      </c>
      <c r="E286" s="343"/>
      <c r="F286" s="308"/>
      <c r="G286" s="308"/>
      <c r="H286" s="154"/>
      <c r="I286" s="154"/>
      <c r="J286" s="154"/>
      <c r="K286" s="154"/>
    </row>
    <row r="287" spans="1:11" ht="33" customHeight="1" x14ac:dyDescent="0.2">
      <c r="A287" s="523" t="s">
        <v>175</v>
      </c>
      <c r="B287" s="524"/>
      <c r="C287" s="329">
        <v>5000</v>
      </c>
      <c r="D287" s="343">
        <v>5000</v>
      </c>
      <c r="E287" s="343">
        <v>1170.6199999999999</v>
      </c>
      <c r="F287" s="255"/>
      <c r="G287" s="308"/>
      <c r="H287" s="154"/>
      <c r="I287" s="154"/>
      <c r="J287" s="154"/>
      <c r="K287" s="154"/>
    </row>
    <row r="288" spans="1:11" ht="32.25" customHeight="1" x14ac:dyDescent="0.2">
      <c r="A288" s="523" t="s">
        <v>208</v>
      </c>
      <c r="B288" s="524"/>
      <c r="C288" s="329">
        <v>2500</v>
      </c>
      <c r="D288" s="343">
        <v>2500</v>
      </c>
      <c r="E288" s="343"/>
      <c r="F288" s="255"/>
      <c r="G288" s="308"/>
      <c r="H288" s="353"/>
      <c r="I288" s="154"/>
      <c r="J288" s="154"/>
      <c r="K288" s="154"/>
    </row>
    <row r="289" spans="1:11" ht="23.25" customHeight="1" x14ac:dyDescent="0.2">
      <c r="A289" s="523" t="s">
        <v>163</v>
      </c>
      <c r="B289" s="524"/>
      <c r="C289" s="329">
        <v>3000</v>
      </c>
      <c r="D289" s="343">
        <v>3000</v>
      </c>
      <c r="E289" s="343"/>
      <c r="F289" s="255"/>
      <c r="G289" s="308"/>
      <c r="H289" s="353"/>
      <c r="I289" s="154"/>
      <c r="J289" s="154"/>
      <c r="K289" s="154"/>
    </row>
    <row r="290" spans="1:11" ht="23.25" customHeight="1" x14ac:dyDescent="0.2">
      <c r="A290" s="523" t="s">
        <v>185</v>
      </c>
      <c r="B290" s="524"/>
      <c r="C290" s="329">
        <v>4500</v>
      </c>
      <c r="D290" s="343">
        <v>4500</v>
      </c>
      <c r="E290" s="343"/>
      <c r="F290" s="308"/>
      <c r="G290" s="308"/>
      <c r="H290" s="353"/>
      <c r="I290" s="154"/>
      <c r="J290" s="154"/>
      <c r="K290" s="154"/>
    </row>
    <row r="291" spans="1:11" ht="34.5" customHeight="1" x14ac:dyDescent="0.2">
      <c r="A291" s="523" t="s">
        <v>186</v>
      </c>
      <c r="B291" s="524"/>
      <c r="C291" s="329">
        <v>171750</v>
      </c>
      <c r="D291" s="343">
        <v>171750</v>
      </c>
      <c r="E291" s="343">
        <v>5132.32</v>
      </c>
      <c r="F291" s="308"/>
      <c r="G291" s="308"/>
      <c r="H291" s="154"/>
      <c r="I291" s="154"/>
      <c r="J291" s="154"/>
      <c r="K291" s="154"/>
    </row>
    <row r="292" spans="1:11" ht="23.25" customHeight="1" x14ac:dyDescent="0.2">
      <c r="A292" s="523" t="s">
        <v>153</v>
      </c>
      <c r="B292" s="524"/>
      <c r="C292" s="329">
        <v>2000</v>
      </c>
      <c r="D292" s="343">
        <v>2000</v>
      </c>
      <c r="E292" s="343"/>
      <c r="F292" s="308"/>
      <c r="G292" s="308"/>
      <c r="H292" s="154"/>
      <c r="I292" s="154"/>
      <c r="J292" s="154"/>
      <c r="K292" s="154"/>
    </row>
    <row r="293" spans="1:11" ht="23.25" customHeight="1" x14ac:dyDescent="0.2">
      <c r="A293" s="523" t="s">
        <v>154</v>
      </c>
      <c r="B293" s="524"/>
      <c r="C293" s="329">
        <v>4200</v>
      </c>
      <c r="D293" s="343">
        <v>4200</v>
      </c>
      <c r="E293" s="343"/>
      <c r="F293" s="308"/>
      <c r="G293" s="308"/>
      <c r="H293" s="154"/>
      <c r="I293" s="154"/>
      <c r="J293" s="154"/>
      <c r="K293" s="154"/>
    </row>
    <row r="294" spans="1:11" ht="18" customHeight="1" x14ac:dyDescent="0.2">
      <c r="A294" s="523" t="s">
        <v>152</v>
      </c>
      <c r="B294" s="524"/>
      <c r="C294" s="329">
        <v>7000</v>
      </c>
      <c r="D294" s="343">
        <v>7000</v>
      </c>
      <c r="E294" s="343">
        <v>920.17</v>
      </c>
      <c r="F294" s="308"/>
      <c r="G294" s="308"/>
      <c r="H294" s="154"/>
      <c r="I294" s="154"/>
      <c r="J294" s="154"/>
      <c r="K294" s="154"/>
    </row>
    <row r="295" spans="1:11" ht="18" customHeight="1" x14ac:dyDescent="0.2">
      <c r="A295" s="523" t="s">
        <v>158</v>
      </c>
      <c r="B295" s="524"/>
      <c r="C295" s="342">
        <v>2300</v>
      </c>
      <c r="D295" s="344">
        <v>2300</v>
      </c>
      <c r="E295" s="344"/>
      <c r="F295" s="308"/>
      <c r="G295" s="308"/>
      <c r="H295" s="154"/>
      <c r="I295" s="154"/>
      <c r="J295" s="154"/>
      <c r="K295" s="154"/>
    </row>
    <row r="296" spans="1:11" ht="14.25" x14ac:dyDescent="0.2">
      <c r="A296" s="523" t="s">
        <v>82</v>
      </c>
      <c r="B296" s="524"/>
      <c r="C296" s="330">
        <v>0</v>
      </c>
      <c r="D296" s="345">
        <v>0</v>
      </c>
      <c r="E296" s="345">
        <v>869.25</v>
      </c>
      <c r="F296" s="254"/>
      <c r="G296" s="254"/>
      <c r="H296" s="75"/>
      <c r="I296" s="75"/>
      <c r="J296" s="75"/>
      <c r="K296" s="75"/>
    </row>
    <row r="297" spans="1:11" ht="15" thickBot="1" x14ac:dyDescent="0.25">
      <c r="A297" s="534"/>
      <c r="B297" s="535"/>
      <c r="C297" s="342"/>
      <c r="D297" s="384"/>
      <c r="E297" s="384"/>
      <c r="F297" s="254"/>
      <c r="G297" s="254"/>
      <c r="H297" s="75"/>
      <c r="I297" s="75"/>
      <c r="J297" s="75"/>
      <c r="K297" s="75"/>
    </row>
    <row r="298" spans="1:11" ht="15.75" thickBot="1" x14ac:dyDescent="0.3">
      <c r="A298" s="527" t="s">
        <v>83</v>
      </c>
      <c r="B298" s="522"/>
      <c r="C298" s="138">
        <f>SUM(C285:C296)</f>
        <v>249250</v>
      </c>
      <c r="D298" s="138">
        <f>SUM(D285:D296)</f>
        <v>249250</v>
      </c>
      <c r="E298" s="138">
        <f>SUM(E285:E296)</f>
        <v>9492.3599999999988</v>
      </c>
      <c r="F298" s="156"/>
      <c r="G298" s="156"/>
      <c r="H298" s="75"/>
      <c r="I298" s="75"/>
      <c r="J298" s="75"/>
      <c r="K298" s="75"/>
    </row>
    <row r="299" spans="1:11" ht="15" thickBot="1" x14ac:dyDescent="0.25">
      <c r="A299" s="137"/>
      <c r="B299" s="137"/>
      <c r="C299" s="137"/>
      <c r="D299" s="75"/>
      <c r="E299" s="75"/>
      <c r="F299" s="75"/>
      <c r="G299" s="124"/>
      <c r="H299" s="75"/>
      <c r="I299" s="75"/>
      <c r="J299" s="75"/>
      <c r="K299" s="75"/>
    </row>
    <row r="300" spans="1:11" ht="18.75" thickBot="1" x14ac:dyDescent="0.3">
      <c r="A300" s="533" t="s">
        <v>84</v>
      </c>
      <c r="B300" s="412"/>
      <c r="C300" s="412"/>
      <c r="D300" s="412"/>
      <c r="E300" s="380"/>
      <c r="F300" s="146"/>
      <c r="G300" s="146"/>
      <c r="H300" s="75"/>
      <c r="I300" s="75"/>
      <c r="J300" s="75"/>
      <c r="K300" s="75"/>
    </row>
    <row r="301" spans="1:11" ht="15" x14ac:dyDescent="0.25">
      <c r="A301" s="528" t="s">
        <v>85</v>
      </c>
      <c r="B301" s="524"/>
      <c r="C301" s="333" t="s">
        <v>137</v>
      </c>
      <c r="D301" s="334" t="s">
        <v>203</v>
      </c>
      <c r="E301" s="334" t="s">
        <v>130</v>
      </c>
      <c r="F301" s="331"/>
      <c r="G301" s="331"/>
      <c r="H301" s="75"/>
      <c r="I301" s="75"/>
      <c r="J301" s="75"/>
      <c r="K301" s="75"/>
    </row>
    <row r="302" spans="1:11" ht="14.25" x14ac:dyDescent="0.2">
      <c r="A302" s="525"/>
      <c r="B302" s="526"/>
      <c r="C302" s="330"/>
      <c r="D302" s="332"/>
      <c r="E302" s="332"/>
      <c r="F302" s="248"/>
      <c r="G302" s="248"/>
      <c r="H302" s="75"/>
      <c r="I302" s="75"/>
      <c r="J302" s="75"/>
      <c r="K302" s="75"/>
    </row>
    <row r="303" spans="1:11" ht="15" thickBot="1" x14ac:dyDescent="0.25">
      <c r="A303" s="519"/>
      <c r="B303" s="520"/>
      <c r="C303" s="338"/>
      <c r="D303" s="339"/>
      <c r="E303" s="339"/>
      <c r="F303" s="283"/>
      <c r="G303" s="283"/>
      <c r="H303" s="75"/>
      <c r="I303" s="75"/>
      <c r="J303" s="75"/>
      <c r="K303" s="75"/>
    </row>
    <row r="304" spans="1:11" ht="31.5" customHeight="1" thickBot="1" x14ac:dyDescent="0.3">
      <c r="A304" s="521" t="s">
        <v>86</v>
      </c>
      <c r="B304" s="522"/>
      <c r="C304" s="138">
        <f>SUM(C302:C303)</f>
        <v>0</v>
      </c>
      <c r="D304" s="346">
        <f>SUM(D302:D303)</f>
        <v>0</v>
      </c>
      <c r="E304" s="346">
        <f>SUM(E302:E303)</f>
        <v>0</v>
      </c>
      <c r="F304" s="156"/>
      <c r="G304" s="156"/>
      <c r="H304" s="75"/>
      <c r="I304" s="75"/>
      <c r="J304" s="75"/>
      <c r="K304" s="75"/>
    </row>
    <row r="305" spans="1:11" ht="16.5" thickBot="1" x14ac:dyDescent="0.3">
      <c r="A305" s="155"/>
      <c r="B305" s="94"/>
      <c r="C305" s="156"/>
      <c r="D305" s="156"/>
      <c r="E305" s="156"/>
      <c r="F305" s="156"/>
      <c r="G305" s="72"/>
      <c r="H305" s="72"/>
      <c r="I305" s="312" t="s">
        <v>137</v>
      </c>
      <c r="J305" s="312" t="s">
        <v>203</v>
      </c>
      <c r="K305" s="312" t="s">
        <v>130</v>
      </c>
    </row>
    <row r="306" spans="1:11" ht="17.25" customHeight="1" thickBot="1" x14ac:dyDescent="0.3">
      <c r="A306" s="155"/>
      <c r="B306" s="94"/>
      <c r="C306" s="434" t="s">
        <v>83</v>
      </c>
      <c r="D306" s="412"/>
      <c r="E306" s="412"/>
      <c r="F306" s="412"/>
      <c r="G306" s="412"/>
      <c r="H306" s="435"/>
      <c r="I306" s="157">
        <f>C298</f>
        <v>249250</v>
      </c>
      <c r="J306" s="157">
        <f>D298</f>
        <v>249250</v>
      </c>
      <c r="K306" s="157">
        <f>E298</f>
        <v>9492.3599999999988</v>
      </c>
    </row>
    <row r="307" spans="1:11" ht="17.25" thickBot="1" x14ac:dyDescent="0.3">
      <c r="A307" s="155"/>
      <c r="B307" s="94"/>
      <c r="C307" s="158" t="s">
        <v>84</v>
      </c>
      <c r="D307" s="356"/>
      <c r="E307" s="356"/>
      <c r="F307" s="356"/>
      <c r="G307" s="356"/>
      <c r="H307" s="357"/>
      <c r="I307" s="157">
        <f>C304</f>
        <v>0</v>
      </c>
      <c r="J307" s="157">
        <f>D304</f>
        <v>0</v>
      </c>
      <c r="K307" s="157">
        <f>E304</f>
        <v>0</v>
      </c>
    </row>
    <row r="308" spans="1:11" ht="17.25" customHeight="1" thickBot="1" x14ac:dyDescent="0.3">
      <c r="A308" s="155"/>
      <c r="B308" s="94"/>
      <c r="C308" s="434" t="s">
        <v>87</v>
      </c>
      <c r="D308" s="412"/>
      <c r="E308" s="412"/>
      <c r="F308" s="412"/>
      <c r="G308" s="412"/>
      <c r="H308" s="435"/>
      <c r="I308" s="157">
        <f>I275-(C298+C304)</f>
        <v>997168.21</v>
      </c>
      <c r="J308" s="157">
        <f>J275-(D298+D304)</f>
        <v>1006322.5100000002</v>
      </c>
      <c r="K308" s="157">
        <f>K275-(E298+E304)</f>
        <v>545190.12000000011</v>
      </c>
    </row>
    <row r="309" spans="1:11" ht="17.25" customHeight="1" thickBot="1" x14ac:dyDescent="0.3">
      <c r="A309" s="75"/>
      <c r="B309" s="75"/>
      <c r="C309" s="434" t="s">
        <v>79</v>
      </c>
      <c r="D309" s="412"/>
      <c r="E309" s="412"/>
      <c r="F309" s="412"/>
      <c r="G309" s="412"/>
      <c r="H309" s="435"/>
      <c r="I309" s="157">
        <f>I306+I307+I308</f>
        <v>1246418.21</v>
      </c>
      <c r="J309" s="157">
        <f>J306+J307+J308</f>
        <v>1255572.5100000002</v>
      </c>
      <c r="K309" s="157">
        <f>K306+K307+K308</f>
        <v>554682.4800000001</v>
      </c>
    </row>
    <row r="310" spans="1:11" ht="36" customHeight="1" thickBot="1" x14ac:dyDescent="0.3">
      <c r="A310" s="139"/>
      <c r="B310" s="139"/>
      <c r="C310" s="436" t="s">
        <v>88</v>
      </c>
      <c r="D310" s="437"/>
      <c r="E310" s="437"/>
      <c r="F310" s="437"/>
      <c r="G310" s="437"/>
      <c r="H310" s="438"/>
      <c r="I310" s="159">
        <f>I308/I275</f>
        <v>0.80002699094070517</v>
      </c>
      <c r="J310" s="159">
        <f>J308/J275</f>
        <v>0.80148498154041303</v>
      </c>
      <c r="K310" s="159">
        <f>K308/K275</f>
        <v>0.98288685808140186</v>
      </c>
    </row>
  </sheetData>
  <mergeCells count="160">
    <mergeCell ref="A120:A121"/>
    <mergeCell ref="A115:B115"/>
    <mergeCell ref="A300:D300"/>
    <mergeCell ref="A295:B295"/>
    <mergeCell ref="A297:B297"/>
    <mergeCell ref="A296:B296"/>
    <mergeCell ref="A257:D257"/>
    <mergeCell ref="A285:B285"/>
    <mergeCell ref="A258:D258"/>
    <mergeCell ref="A259:D259"/>
    <mergeCell ref="A263:K263"/>
    <mergeCell ref="A273:E273"/>
    <mergeCell ref="J275:J276"/>
    <mergeCell ref="A280:K280"/>
    <mergeCell ref="A284:B284"/>
    <mergeCell ref="A283:D283"/>
    <mergeCell ref="A248:B248"/>
    <mergeCell ref="A253:D253"/>
    <mergeCell ref="A254:D254"/>
    <mergeCell ref="A255:D255"/>
    <mergeCell ref="A256:D256"/>
    <mergeCell ref="A242:B242"/>
    <mergeCell ref="A243:B243"/>
    <mergeCell ref="A244:B244"/>
    <mergeCell ref="I275:I276"/>
    <mergeCell ref="A294:B294"/>
    <mergeCell ref="A287:B287"/>
    <mergeCell ref="A288:B288"/>
    <mergeCell ref="A289:B289"/>
    <mergeCell ref="A290:B290"/>
    <mergeCell ref="A291:B291"/>
    <mergeCell ref="A292:B292"/>
    <mergeCell ref="A293:B293"/>
    <mergeCell ref="A241:B241"/>
    <mergeCell ref="A238:B238"/>
    <mergeCell ref="A236:D236"/>
    <mergeCell ref="A237:D237"/>
    <mergeCell ref="A303:B303"/>
    <mergeCell ref="A304:B304"/>
    <mergeCell ref="A286:B286"/>
    <mergeCell ref="A302:B302"/>
    <mergeCell ref="A298:B298"/>
    <mergeCell ref="A301:B301"/>
    <mergeCell ref="A249:B249"/>
    <mergeCell ref="A245:B245"/>
    <mergeCell ref="A246:B246"/>
    <mergeCell ref="A247:B247"/>
    <mergeCell ref="A239:B239"/>
    <mergeCell ref="A240:B240"/>
    <mergeCell ref="E143:E144"/>
    <mergeCell ref="A165:B165"/>
    <mergeCell ref="A230:B230"/>
    <mergeCell ref="A172:C172"/>
    <mergeCell ref="A167:B167"/>
    <mergeCell ref="A229:D229"/>
    <mergeCell ref="A222:B222"/>
    <mergeCell ref="A221:B221"/>
    <mergeCell ref="A224:B224"/>
    <mergeCell ref="A223:B223"/>
    <mergeCell ref="A225:B225"/>
    <mergeCell ref="A171:C171"/>
    <mergeCell ref="A173:C173"/>
    <mergeCell ref="A174:C174"/>
    <mergeCell ref="A219:B219"/>
    <mergeCell ref="A196:B196"/>
    <mergeCell ref="A220:B220"/>
    <mergeCell ref="A200:C200"/>
    <mergeCell ref="A217:D217"/>
    <mergeCell ref="A218:B218"/>
    <mergeCell ref="A163:B163"/>
    <mergeCell ref="A156:B156"/>
    <mergeCell ref="A187:B187"/>
    <mergeCell ref="A158:B158"/>
    <mergeCell ref="A231:B231"/>
    <mergeCell ref="A232:B232"/>
    <mergeCell ref="A189:B189"/>
    <mergeCell ref="A159:B159"/>
    <mergeCell ref="A188:B188"/>
    <mergeCell ref="A194:B194"/>
    <mergeCell ref="A176:C176"/>
    <mergeCell ref="A177:C177"/>
    <mergeCell ref="A192:B192"/>
    <mergeCell ref="A178:C178"/>
    <mergeCell ref="A184:F184"/>
    <mergeCell ref="A185:F185"/>
    <mergeCell ref="A186:F186"/>
    <mergeCell ref="A175:C175"/>
    <mergeCell ref="A180:K180"/>
    <mergeCell ref="A114:B114"/>
    <mergeCell ref="C306:H306"/>
    <mergeCell ref="C308:H308"/>
    <mergeCell ref="A109:B109"/>
    <mergeCell ref="F37:K37"/>
    <mergeCell ref="F38:K38"/>
    <mergeCell ref="F39:K39"/>
    <mergeCell ref="A11:G11"/>
    <mergeCell ref="F41:K41"/>
    <mergeCell ref="F50:K50"/>
    <mergeCell ref="F58:K58"/>
    <mergeCell ref="F54:K54"/>
    <mergeCell ref="F59:K59"/>
    <mergeCell ref="A105:K105"/>
    <mergeCell ref="A60:K60"/>
    <mergeCell ref="A61:K61"/>
    <mergeCell ref="A104:I104"/>
    <mergeCell ref="A36:D36"/>
    <mergeCell ref="F51:K51"/>
    <mergeCell ref="F45:K45"/>
    <mergeCell ref="F52:K52"/>
    <mergeCell ref="A157:B157"/>
    <mergeCell ref="A164:B164"/>
    <mergeCell ref="B143:B144"/>
    <mergeCell ref="C309:H309"/>
    <mergeCell ref="C310:H310"/>
    <mergeCell ref="A34:K34"/>
    <mergeCell ref="A195:B195"/>
    <mergeCell ref="A160:B160"/>
    <mergeCell ref="A191:B191"/>
    <mergeCell ref="A193:B193"/>
    <mergeCell ref="F44:K44"/>
    <mergeCell ref="F46:K46"/>
    <mergeCell ref="F120:F121"/>
    <mergeCell ref="F143:F144"/>
    <mergeCell ref="C120:C121"/>
    <mergeCell ref="D120:D121"/>
    <mergeCell ref="D143:D144"/>
    <mergeCell ref="C143:C144"/>
    <mergeCell ref="E120:E121"/>
    <mergeCell ref="A138:B138"/>
    <mergeCell ref="A129:B129"/>
    <mergeCell ref="A190:B190"/>
    <mergeCell ref="A143:A144"/>
    <mergeCell ref="A161:B161"/>
    <mergeCell ref="A162:B162"/>
    <mergeCell ref="A166:B166"/>
    <mergeCell ref="B120:B121"/>
    <mergeCell ref="A9:K9"/>
    <mergeCell ref="A3:K3"/>
    <mergeCell ref="A7:K7"/>
    <mergeCell ref="A4:K4"/>
    <mergeCell ref="B1:K1"/>
    <mergeCell ref="K275:K276"/>
    <mergeCell ref="F55:K55"/>
    <mergeCell ref="F56:K56"/>
    <mergeCell ref="F57:K57"/>
    <mergeCell ref="F53:K53"/>
    <mergeCell ref="A137:B137"/>
    <mergeCell ref="F40:K40"/>
    <mergeCell ref="F42:K42"/>
    <mergeCell ref="F43:K43"/>
    <mergeCell ref="F47:K47"/>
    <mergeCell ref="A131:B131"/>
    <mergeCell ref="A136:B136"/>
    <mergeCell ref="A130:B130"/>
    <mergeCell ref="A113:B113"/>
    <mergeCell ref="A110:B110"/>
    <mergeCell ref="A112:B112"/>
    <mergeCell ref="F48:K48"/>
    <mergeCell ref="F49:K49"/>
    <mergeCell ref="A111:B111"/>
  </mergeCells>
  <phoneticPr fontId="24" type="noConversion"/>
  <pageMargins left="0.82677165354330717" right="0.31496062992125984" top="0.43307086614173229" bottom="0.31496062992125984" header="0.27559055118110237" footer="0.19685039370078741"/>
  <pageSetup paperSize="9" scale="45" fitToHeight="7" orientation="portrait" r:id="rId1"/>
  <headerFooter alignWithMargins="0">
    <oddHeader>&amp;L&amp;F&amp;R&amp;D</oddHeader>
    <oddFooter>&amp;R&amp;P of &amp;N</oddFooter>
  </headerFooter>
  <rowBreaks count="4" manualBreakCount="4">
    <brk id="59" max="11" man="1"/>
    <brk id="104" max="10" man="1"/>
    <brk id="179" max="11" man="1"/>
    <brk id="26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Budget</vt:lpstr>
      <vt:lpstr>Detailed Budget </vt:lpstr>
      <vt:lpstr>Sheet3</vt:lpstr>
      <vt:lpstr>'Detailed Budget '!Print_Area</vt:lpstr>
    </vt:vector>
  </TitlesOfParts>
  <Company>European Anti poverty Network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EAPN</dc:creator>
  <cp:lastModifiedBy>EAPN-Compta</cp:lastModifiedBy>
  <cp:lastPrinted>2016-09-27T11:59:26Z</cp:lastPrinted>
  <dcterms:created xsi:type="dcterms:W3CDTF">2008-07-10T11:46:21Z</dcterms:created>
  <dcterms:modified xsi:type="dcterms:W3CDTF">2016-09-27T12:13:12Z</dcterms:modified>
</cp:coreProperties>
</file>