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hilippe\Personal job\21-06-2018\"/>
    </mc:Choice>
  </mc:AlternateContent>
  <bookViews>
    <workbookView xWindow="0" yWindow="0" windowWidth="20490" windowHeight="7155" activeTab="1"/>
  </bookViews>
  <sheets>
    <sheet name="Overview" sheetId="2" r:id="rId1"/>
    <sheet name="Detail" sheetId="1" r:id="rId2"/>
  </sheets>
  <definedNames>
    <definedName name="_xlnm.Print_Area" localSheetId="1">Detail!$A$1:$O$46</definedName>
  </definedNames>
  <calcPr calcId="152511"/>
</workbook>
</file>

<file path=xl/calcChain.xml><?xml version="1.0" encoding="utf-8"?>
<calcChain xmlns="http://schemas.openxmlformats.org/spreadsheetml/2006/main">
  <c r="C7" i="1" l="1"/>
  <c r="C6" i="1"/>
  <c r="E6" i="1"/>
  <c r="F5" i="1" l="1"/>
  <c r="G5" i="1"/>
  <c r="F11" i="1"/>
  <c r="G11" i="1"/>
  <c r="G27" i="1" s="1"/>
  <c r="F14" i="1"/>
  <c r="G14" i="1"/>
  <c r="F21" i="1"/>
  <c r="G21" i="1"/>
  <c r="F42" i="1"/>
  <c r="G42" i="1"/>
  <c r="F27" i="1" l="1"/>
  <c r="F46" i="1" s="1"/>
  <c r="G46" i="1"/>
  <c r="C42" i="1"/>
  <c r="D42" i="1"/>
  <c r="E42" i="1"/>
  <c r="I42" i="1"/>
  <c r="J42" i="1"/>
  <c r="K42" i="1"/>
  <c r="L42" i="1"/>
  <c r="M42" i="1"/>
  <c r="O41" i="1"/>
  <c r="O40" i="1"/>
  <c r="O39" i="1"/>
  <c r="O38" i="1"/>
  <c r="O37" i="1"/>
  <c r="O36" i="1"/>
  <c r="O35" i="1"/>
  <c r="O34" i="1"/>
  <c r="O33" i="1"/>
  <c r="O32" i="1"/>
  <c r="O26" i="1"/>
  <c r="O25" i="1"/>
  <c r="O24" i="1"/>
  <c r="O23" i="1"/>
  <c r="O22" i="1"/>
  <c r="O20" i="1"/>
  <c r="O19" i="1"/>
  <c r="O18" i="1"/>
  <c r="O17" i="1"/>
  <c r="O16" i="1"/>
  <c r="O15" i="1"/>
  <c r="O13" i="1"/>
  <c r="O12" i="1"/>
  <c r="O10" i="1"/>
  <c r="O9" i="1"/>
  <c r="O8" i="1"/>
  <c r="O7" i="1"/>
  <c r="O6" i="1"/>
  <c r="N41" i="1"/>
  <c r="N40" i="1"/>
  <c r="N39" i="1"/>
  <c r="N38" i="1"/>
  <c r="N37" i="1"/>
  <c r="N36" i="1"/>
  <c r="N35" i="1"/>
  <c r="N34" i="1"/>
  <c r="N33" i="1"/>
  <c r="N26" i="1"/>
  <c r="N25" i="1"/>
  <c r="N24" i="1"/>
  <c r="N23" i="1"/>
  <c r="N22" i="1"/>
  <c r="N20" i="1"/>
  <c r="N19" i="1"/>
  <c r="N18" i="1"/>
  <c r="N17" i="1"/>
  <c r="N16" i="1"/>
  <c r="N15" i="1"/>
  <c r="N13" i="1"/>
  <c r="N12" i="1"/>
  <c r="N7" i="1"/>
  <c r="N8" i="1"/>
  <c r="N9" i="1"/>
  <c r="N10" i="1"/>
  <c r="N6" i="1"/>
  <c r="O14" i="1" l="1"/>
  <c r="N21" i="1"/>
  <c r="O21" i="1"/>
  <c r="O11" i="1"/>
  <c r="O42" i="1"/>
  <c r="N14" i="1"/>
  <c r="O5" i="1"/>
  <c r="N11" i="1"/>
  <c r="N5" i="1"/>
  <c r="C11" i="2"/>
  <c r="O27" i="1" l="1"/>
  <c r="O46" i="1" s="1"/>
  <c r="N27" i="1"/>
  <c r="N32" i="1" l="1"/>
  <c r="N42" i="1" s="1"/>
  <c r="N46" i="1" s="1"/>
  <c r="H42" i="1"/>
  <c r="B42" i="1"/>
  <c r="J5" i="1"/>
  <c r="K5" i="1"/>
  <c r="J11" i="1"/>
  <c r="K11" i="1"/>
  <c r="J14" i="1"/>
  <c r="K14" i="1"/>
  <c r="J21" i="1"/>
  <c r="K21" i="1"/>
  <c r="B11" i="2" l="1"/>
  <c r="K27" i="1"/>
  <c r="K46" i="1" s="1"/>
  <c r="J27" i="1"/>
  <c r="E21" i="1"/>
  <c r="D21" i="1"/>
  <c r="E14" i="1"/>
  <c r="D14" i="1"/>
  <c r="E11" i="1"/>
  <c r="D11" i="1"/>
  <c r="E5" i="1"/>
  <c r="D5" i="1"/>
  <c r="M21" i="1"/>
  <c r="L21" i="1"/>
  <c r="I21" i="1"/>
  <c r="H21" i="1"/>
  <c r="I14" i="1"/>
  <c r="H14" i="1"/>
  <c r="M14" i="1"/>
  <c r="L14" i="1"/>
  <c r="M11" i="1"/>
  <c r="L11" i="1"/>
  <c r="I11" i="1"/>
  <c r="H11" i="1"/>
  <c r="M5" i="1"/>
  <c r="L5" i="1"/>
  <c r="I5" i="1"/>
  <c r="H5" i="1"/>
  <c r="E27" i="1" l="1"/>
  <c r="E46" i="1" s="1"/>
  <c r="H27" i="1"/>
  <c r="H46" i="1" s="1"/>
  <c r="J46" i="1"/>
  <c r="D27" i="1"/>
  <c r="D46" i="1" s="1"/>
  <c r="I27" i="1"/>
  <c r="I46" i="1" s="1"/>
  <c r="L27" i="1"/>
  <c r="L46" i="1" s="1"/>
  <c r="M27" i="1"/>
  <c r="M46" i="1" s="1"/>
  <c r="C5" i="1" l="1"/>
  <c r="B5" i="1"/>
  <c r="B21" i="1"/>
  <c r="C11" i="1"/>
  <c r="B14" i="1"/>
  <c r="B11" i="1"/>
  <c r="C14" i="1" l="1"/>
  <c r="C21" i="1"/>
  <c r="B27" i="1"/>
  <c r="B6" i="2" s="1"/>
  <c r="B46" i="1" l="1"/>
  <c r="B16" i="2" s="1"/>
  <c r="C27" i="1"/>
  <c r="C6" i="2" s="1"/>
  <c r="C46" i="1" l="1"/>
  <c r="C16" i="2" s="1"/>
</calcChain>
</file>

<file path=xl/sharedStrings.xml><?xml version="1.0" encoding="utf-8"?>
<sst xmlns="http://schemas.openxmlformats.org/spreadsheetml/2006/main" count="146" uniqueCount="52">
  <si>
    <t>Management</t>
  </si>
  <si>
    <t>Secretarial costs</t>
  </si>
  <si>
    <t>Other staff</t>
  </si>
  <si>
    <t>Hire of interpreting booths</t>
  </si>
  <si>
    <t>Hire of rooms</t>
  </si>
  <si>
    <t>Audits</t>
  </si>
  <si>
    <t>Heading 1 Staff =</t>
  </si>
  <si>
    <t xml:space="preserve">Administration </t>
  </si>
  <si>
    <t>Accounting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</si>
  <si>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</si>
  <si>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</si>
  <si>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</si>
  <si>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</si>
  <si>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</si>
  <si>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</si>
  <si>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</si>
  <si>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</si>
  <si>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</si>
  <si>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</si>
  <si>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Totals</t>
  </si>
  <si>
    <t>Expertise members</t>
  </si>
  <si>
    <t>Contracts Networks</t>
  </si>
  <si>
    <t>Co-funding travels</t>
  </si>
  <si>
    <t>Donations</t>
  </si>
  <si>
    <t>TOTAL</t>
  </si>
  <si>
    <t>TYPE OF EXPENSE</t>
  </si>
  <si>
    <t>ACTUAL</t>
  </si>
  <si>
    <t>EXPENDITURE</t>
  </si>
  <si>
    <t>INCOME</t>
  </si>
  <si>
    <t>Members contributions</t>
  </si>
  <si>
    <t>Meetings</t>
  </si>
  <si>
    <t>EASI</t>
  </si>
  <si>
    <t>EMIN2</t>
  </si>
  <si>
    <t>POV</t>
  </si>
  <si>
    <t>ESF</t>
  </si>
  <si>
    <t>FEAD</t>
  </si>
  <si>
    <t>Project Funding</t>
  </si>
  <si>
    <t>ENERGY POV</t>
  </si>
  <si>
    <t>TYPE OF INCOME</t>
  </si>
  <si>
    <t>PEP</t>
  </si>
  <si>
    <t>PEP coordination</t>
  </si>
  <si>
    <t xml:space="preserve">Representation </t>
  </si>
  <si>
    <t>Heading 2 Travel =</t>
  </si>
  <si>
    <t>Overall result 2017</t>
  </si>
  <si>
    <t>RESULT</t>
  </si>
  <si>
    <t>TOTALS</t>
  </si>
  <si>
    <t xml:space="preserve">TOTALS </t>
  </si>
  <si>
    <t>Rent or depreciation equipment</t>
  </si>
  <si>
    <t>Other admin. costs</t>
  </si>
  <si>
    <t>BUDGET</t>
  </si>
  <si>
    <t>EAPN GLOBAL BUDGET 2018 IN EURO</t>
  </si>
  <si>
    <t>Budget for the period 01/01/2018 - 31/12/2018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</si>
</sst>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4" fontId="6" fillId="0" borderId="3" xfId="0" applyNumberFormat="1" applyFont="1" applyFill="1" applyBorder="1" applyAlignment="1">
      <alignment vertical="center" wrapText="1"/>
    </xf>
    <xf numFmtId="0" fontId="0" fillId="0" borderId="0" xfId="0" applyAlignment="1"/>
    <xf numFmtId="4" fontId="6" fillId="0" borderId="3" xfId="0" applyNumberFormat="1" applyFont="1" applyFill="1" applyBorder="1" applyAlignment="1" applyProtection="1">
      <alignment horizontal="right"/>
    </xf>
    <xf numFmtId="4" fontId="5" fillId="0" borderId="4" xfId="0" applyNumberFormat="1" applyFont="1" applyFill="1" applyBorder="1" applyProtection="1"/>
    <xf numFmtId="4" fontId="6" fillId="0" borderId="2" xfId="0" applyNumberFormat="1" applyFont="1" applyFill="1" applyBorder="1" applyAlignment="1" applyProtection="1">
      <alignment horizontal="right"/>
    </xf>
    <xf numFmtId="4" fontId="5" fillId="0" borderId="5" xfId="0" applyNumberFormat="1" applyFont="1" applyFill="1" applyBorder="1" applyProtection="1"/>
    <xf numFmtId="0" fontId="3" fillId="0" borderId="1" xfId="0" applyFont="1" applyFill="1" applyBorder="1"/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Fill="1" applyBorder="1"/>
    <xf numFmtId="4" fontId="2" fillId="0" borderId="2" xfId="0" applyNumberFormat="1" applyFont="1" applyFill="1" applyBorder="1" applyAlignment="1" applyProtection="1">
      <alignment horizontal="right"/>
    </xf>
    <xf numFmtId="0" fontId="2" fillId="0" borderId="1" xfId="0" applyFont="1" applyFill="1" applyBorder="1" applyAlignment="1" applyProtection="1">
      <alignment vertical="center" wrapText="1"/>
      <protection locked="0"/>
    </xf>
    <xf numFmtId="4" fontId="2" fillId="0" borderId="3" xfId="0" applyNumberFormat="1" applyFont="1" applyFill="1" applyBorder="1" applyAlignment="1">
      <alignment vertical="center" wrapText="1"/>
    </xf>
    <xf numFmtId="4" fontId="2" fillId="0" borderId="2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 vertical="center"/>
    </xf>
    <xf numFmtId="0" fontId="2" fillId="0" borderId="0" xfId="0" applyFont="1"/>
    <xf numFmtId="4" fontId="5" fillId="0" borderId="6" xfId="0" applyNumberFormat="1" applyFont="1" applyFill="1" applyBorder="1" applyProtection="1"/>
    <xf numFmtId="4" fontId="5" fillId="0" borderId="5" xfId="0" applyNumberFormat="1" applyFont="1" applyFill="1" applyBorder="1" applyAlignment="1" applyProtection="1">
      <alignment horizontal="right"/>
    </xf>
    <xf numFmtId="4" fontId="5" fillId="0" borderId="6" xfId="0" applyNumberFormat="1" applyFont="1" applyFill="1" applyBorder="1" applyAlignment="1" applyProtection="1">
      <alignment horizontal="right"/>
    </xf>
    <xf numFmtId="0" fontId="3" fillId="0" borderId="5" xfId="0" applyFont="1" applyFill="1" applyBorder="1" applyAlignment="1">
      <alignment wrapText="1"/>
    </xf>
    <xf numFmtId="0" fontId="3" fillId="0" borderId="4" xfId="0" applyFont="1" applyFill="1" applyBorder="1" applyAlignment="1"/>
    <xf numFmtId="0" fontId="3" fillId="0" borderId="6" xfId="0" applyFont="1" applyFill="1" applyBorder="1" applyAlignment="1"/>
    <xf numFmtId="0" fontId="3" fillId="0" borderId="5" xfId="0" applyFont="1" applyFill="1" applyBorder="1" applyAlignment="1"/>
    <xf numFmtId="0" fontId="3" fillId="0" borderId="6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0" fontId="3" fillId="0" borderId="5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>
      <alignment wrapText="1"/>
    </xf>
    <xf numFmtId="4" fontId="5" fillId="0" borderId="5" xfId="0" applyNumberFormat="1" applyFont="1" applyFill="1" applyBorder="1" applyAlignment="1">
      <alignment wrapText="1"/>
    </xf>
    <xf numFmtId="4" fontId="5" fillId="0" borderId="4" xfId="0" applyNumberFormat="1" applyFont="1" applyFill="1" applyBorder="1" applyAlignment="1">
      <alignment wrapText="1"/>
    </xf>
    <xf numFmtId="4" fontId="5" fillId="0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 applyProtection="1">
      <alignment horizontal="right"/>
    </xf>
    <xf numFmtId="4" fontId="5" fillId="2" borderId="5" xfId="0" applyNumberFormat="1" applyFont="1" applyFill="1" applyBorder="1" applyProtection="1"/>
    <xf numFmtId="4" fontId="5" fillId="2" borderId="4" xfId="0" applyNumberFormat="1" applyFont="1" applyFill="1" applyBorder="1" applyProtection="1"/>
    <xf numFmtId="4" fontId="5" fillId="2" borderId="6" xfId="0" applyNumberFormat="1" applyFont="1" applyFill="1" applyBorder="1" applyProtection="1"/>
    <xf numFmtId="4" fontId="5" fillId="2" borderId="5" xfId="0" applyNumberFormat="1" applyFont="1" applyFill="1" applyBorder="1" applyAlignment="1">
      <alignment wrapText="1"/>
    </xf>
    <xf numFmtId="4" fontId="5" fillId="2" borderId="4" xfId="0" applyNumberFormat="1" applyFont="1" applyFill="1" applyBorder="1" applyAlignment="1">
      <alignment wrapText="1"/>
    </xf>
    <xf numFmtId="4" fontId="5" fillId="2" borderId="6" xfId="0" applyNumberFormat="1" applyFont="1" applyFill="1" applyBorder="1" applyAlignment="1">
      <alignment wrapText="1"/>
    </xf>
    <xf numFmtId="4" fontId="6" fillId="2" borderId="3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 applyProtection="1">
      <alignment horizontal="right"/>
    </xf>
    <xf numFmtId="4" fontId="2" fillId="2" borderId="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7" xfId="0" applyFont="1" applyFill="1" applyBorder="1" applyAlignment="1">
      <alignment wrapText="1"/>
    </xf>
    <xf numFmtId="4" fontId="5" fillId="2" borderId="7" xfId="0" applyNumberFormat="1" applyFont="1" applyFill="1" applyBorder="1" applyProtection="1"/>
    <xf numFmtId="4" fontId="5" fillId="0" borderId="7" xfId="0" applyNumberFormat="1" applyFont="1" applyFill="1" applyBorder="1" applyProtection="1"/>
    <xf numFmtId="0" fontId="3" fillId="0" borderId="3" xfId="0" applyFont="1" applyFill="1" applyBorder="1"/>
    <xf numFmtId="0" fontId="3" fillId="0" borderId="8" xfId="0" applyFont="1" applyFill="1" applyBorder="1" applyAlignment="1"/>
    <xf numFmtId="4" fontId="5" fillId="2" borderId="8" xfId="0" applyNumberFormat="1" applyFont="1" applyFill="1" applyBorder="1" applyProtection="1"/>
    <xf numFmtId="4" fontId="5" fillId="0" borderId="8" xfId="0" applyNumberFormat="1" applyFont="1" applyFill="1" applyBorder="1" applyProtection="1"/>
    <xf numFmtId="0" fontId="0" fillId="0" borderId="0" xfId="0" applyFill="1"/>
    <xf numFmtId="4" fontId="6" fillId="3" borderId="3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D2" sqref="D2"/>
    </sheetView>
  </sheetViews>
  <sheetFormatPr baseColWidth="10" defaultColWidth="9.140625" defaultRowHeight="12.75" x14ac:dyDescent="0.2"/>
  <cols>
    <col min="1" max="1" width="25.5703125" customWidth="1"/>
    <col min="2" max="3" width="13.85546875" customWidth="1"/>
  </cols>
  <sheetData>
    <row r="1" spans="1:3" s="4" customFormat="1" ht="21.75" customHeight="1" x14ac:dyDescent="0.25">
      <c r="A1" s="60" t="s">
        <v>50</v>
      </c>
      <c r="B1" s="61"/>
      <c r="C1" s="61"/>
    </row>
    <row r="2" spans="1:3" s="4" customFormat="1" ht="21.75" customHeight="1" x14ac:dyDescent="0.2">
      <c r="A2" s="62" t="s">
        <v>51</v>
      </c>
      <c r="B2" s="63"/>
      <c r="C2" s="63"/>
    </row>
    <row r="3" spans="1:3" s="4" customFormat="1" ht="21.75" customHeight="1" x14ac:dyDescent="0.2">
      <c r="A3" s="13" t="s">
        <v>27</v>
      </c>
      <c r="B3" s="12"/>
      <c r="C3" s="12"/>
    </row>
    <row r="4" spans="1:3" s="20" customFormat="1" ht="21.75" customHeight="1" x14ac:dyDescent="0.2">
      <c r="A4" s="11"/>
      <c r="B4" s="11" t="s">
        <v>24</v>
      </c>
      <c r="C4" s="11" t="s">
        <v>24</v>
      </c>
    </row>
    <row r="5" spans="1:3" s="22" customFormat="1" ht="21.75" customHeight="1" thickBot="1" x14ac:dyDescent="0.25">
      <c r="A5" s="11"/>
      <c r="B5" s="11" t="s">
        <v>49</v>
      </c>
      <c r="C5" s="21" t="s">
        <v>26</v>
      </c>
    </row>
    <row r="6" spans="1:3" s="14" customFormat="1" ht="21.75" customHeight="1" thickBot="1" x14ac:dyDescent="0.25">
      <c r="A6" s="15" t="s">
        <v>19</v>
      </c>
      <c r="B6" s="48">
        <f>Detail!B27+Detail!D27+Detail!F27+Detail!H27+Detail!J27+Detail!L27</f>
        <v>2058266.25</v>
      </c>
      <c r="C6" s="16">
        <f>Detail!C27+Detail!E27+Detail!G27+Detail!I27+Detail!K27+Detail!M27</f>
        <v>597973.69999999995</v>
      </c>
    </row>
    <row r="7" spans="1:3" ht="21.75" customHeight="1" x14ac:dyDescent="0.2">
      <c r="A7" s="1"/>
      <c r="B7" s="2"/>
      <c r="C7" s="2"/>
    </row>
    <row r="8" spans="1:3" ht="21.75" customHeight="1" x14ac:dyDescent="0.2">
      <c r="A8" s="64" t="s">
        <v>28</v>
      </c>
      <c r="B8" s="65"/>
      <c r="C8" s="65"/>
    </row>
    <row r="9" spans="1:3" s="20" customFormat="1" ht="21.75" customHeight="1" x14ac:dyDescent="0.2">
      <c r="A9" s="11"/>
      <c r="B9" s="11" t="s">
        <v>24</v>
      </c>
      <c r="C9" s="11" t="s">
        <v>24</v>
      </c>
    </row>
    <row r="10" spans="1:3" s="22" customFormat="1" ht="21.75" customHeight="1" thickBot="1" x14ac:dyDescent="0.25">
      <c r="A10" s="11"/>
      <c r="B10" s="11" t="s">
        <v>49</v>
      </c>
      <c r="C10" s="21" t="s">
        <v>26</v>
      </c>
    </row>
    <row r="11" spans="1:3" s="14" customFormat="1" ht="21.75" customHeight="1" thickBot="1" x14ac:dyDescent="0.25">
      <c r="A11" s="17" t="s">
        <v>19</v>
      </c>
      <c r="B11" s="49">
        <f>Detail!B42+Detail!D42+Detail!F42+Detail!H42+Detail!J42+Detail!L42</f>
        <v>2058266.25</v>
      </c>
      <c r="C11" s="19">
        <f>Detail!C42+Detail!E42+Detail!G42+Detail!I42+Detail!K42+Detail!M42</f>
        <v>1207404.5</v>
      </c>
    </row>
    <row r="12" spans="1:3" ht="21.75" customHeight="1" x14ac:dyDescent="0.2"/>
    <row r="13" spans="1:3" ht="21.75" customHeight="1" x14ac:dyDescent="0.2">
      <c r="A13" s="64" t="s">
        <v>44</v>
      </c>
      <c r="B13" s="65"/>
      <c r="C13" s="65"/>
    </row>
    <row r="14" spans="1:3" s="20" customFormat="1" ht="21.75" customHeight="1" x14ac:dyDescent="0.2">
      <c r="A14" s="11"/>
      <c r="B14" s="11" t="s">
        <v>24</v>
      </c>
      <c r="C14" s="11" t="s">
        <v>24</v>
      </c>
    </row>
    <row r="15" spans="1:3" s="22" customFormat="1" ht="21.75" customHeight="1" thickBot="1" x14ac:dyDescent="0.25">
      <c r="A15" s="11"/>
      <c r="B15" s="11" t="s">
        <v>49</v>
      </c>
      <c r="C15" s="21" t="s">
        <v>26</v>
      </c>
    </row>
    <row r="16" spans="1:3" s="14" customFormat="1" ht="21.75" customHeight="1" thickBot="1" x14ac:dyDescent="0.25">
      <c r="A16" s="17" t="s">
        <v>19</v>
      </c>
      <c r="B16" s="49">
        <f>Detail!B46+Detail!D46+Detail!F46+Detail!H46+Detail!J46+Detail!L46</f>
        <v>0</v>
      </c>
      <c r="C16" s="18">
        <f>Detail!C46+Detail!E46+Detail!G46+Detail!I46+Detail!K46+Detail!M46</f>
        <v>609430.80000000005</v>
      </c>
    </row>
  </sheetData>
  <mergeCells count="4">
    <mergeCell ref="A1:C1"/>
    <mergeCell ref="A2:C2"/>
    <mergeCell ref="A8:C8"/>
    <mergeCell ref="A13:C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topLeftCell="A13" zoomScale="70" zoomScaleNormal="70" zoomScalePageLayoutView="115" workbookViewId="0">
      <selection activeCell="C8" sqref="C8"/>
    </sheetView>
  </sheetViews>
  <sheetFormatPr baseColWidth="10" defaultColWidth="9.140625" defaultRowHeight="12.75" x14ac:dyDescent="0.2"/>
  <cols>
    <col min="1" max="1" width="21.42578125" customWidth="1"/>
    <col min="2" max="2" width="16.140625" customWidth="1"/>
    <col min="3" max="3" width="15.7109375" customWidth="1"/>
    <col min="4" max="4" width="15" customWidth="1"/>
    <col min="5" max="5" width="14.85546875" customWidth="1"/>
    <col min="6" max="6" width="12.5703125" customWidth="1"/>
    <col min="7" max="7" width="11.7109375" customWidth="1"/>
    <col min="8" max="8" width="12.85546875" customWidth="1"/>
    <col min="9" max="9" width="11.7109375" customWidth="1"/>
    <col min="10" max="10" width="14.28515625" customWidth="1"/>
    <col min="11" max="11" width="13.28515625" customWidth="1"/>
    <col min="12" max="12" width="13.140625" customWidth="1"/>
    <col min="13" max="13" width="9.85546875" customWidth="1"/>
    <col min="14" max="14" width="17.28515625" customWidth="1"/>
    <col min="15" max="15" width="17" customWidth="1"/>
  </cols>
  <sheetData>
    <row r="1" spans="1:15" s="4" customFormat="1" ht="21.75" customHeight="1" x14ac:dyDescent="0.25">
      <c r="A1" s="60" t="s">
        <v>50</v>
      </c>
      <c r="B1" s="61"/>
      <c r="C1" s="61"/>
      <c r="D1" s="62" t="s">
        <v>51</v>
      </c>
      <c r="E1" s="63"/>
      <c r="F1" s="63"/>
      <c r="G1" s="68"/>
      <c r="H1" s="68"/>
    </row>
    <row r="2" spans="1:15" s="4" customFormat="1" ht="21.75" customHeight="1" x14ac:dyDescent="0.2">
      <c r="A2" s="11" t="s">
        <v>27</v>
      </c>
      <c r="B2" s="10"/>
      <c r="C2" s="10"/>
    </row>
    <row r="3" spans="1:15" s="20" customFormat="1" ht="42" customHeight="1" x14ac:dyDescent="0.2">
      <c r="A3" s="11" t="s">
        <v>25</v>
      </c>
      <c r="B3" s="11" t="s">
        <v>31</v>
      </c>
      <c r="C3" s="11" t="s">
        <v>31</v>
      </c>
      <c r="D3" s="11" t="s">
        <v>32</v>
      </c>
      <c r="E3" s="11" t="s">
        <v>32</v>
      </c>
      <c r="F3" s="11" t="s">
        <v>33</v>
      </c>
      <c r="G3" s="11" t="s">
        <v>33</v>
      </c>
      <c r="H3" s="11" t="s">
        <v>34</v>
      </c>
      <c r="I3" s="11" t="s">
        <v>34</v>
      </c>
      <c r="J3" s="50" t="s">
        <v>37</v>
      </c>
      <c r="K3" s="50" t="s">
        <v>37</v>
      </c>
      <c r="L3" s="11" t="s">
        <v>35</v>
      </c>
      <c r="M3" s="11" t="s">
        <v>35</v>
      </c>
      <c r="N3" s="11" t="s">
        <v>45</v>
      </c>
      <c r="O3" s="11" t="s">
        <v>46</v>
      </c>
    </row>
    <row r="4" spans="1:15" s="22" customFormat="1" ht="21.75" customHeight="1" thickBot="1" x14ac:dyDescent="0.25">
      <c r="A4" s="11"/>
      <c r="B4" s="11" t="s">
        <v>49</v>
      </c>
      <c r="C4" s="21" t="s">
        <v>26</v>
      </c>
      <c r="D4" s="11" t="s">
        <v>49</v>
      </c>
      <c r="E4" s="21" t="s">
        <v>26</v>
      </c>
      <c r="F4" s="11" t="s">
        <v>49</v>
      </c>
      <c r="G4" s="21" t="s">
        <v>26</v>
      </c>
      <c r="H4" s="11" t="s">
        <v>49</v>
      </c>
      <c r="I4" s="21" t="s">
        <v>26</v>
      </c>
      <c r="J4" s="11" t="s">
        <v>49</v>
      </c>
      <c r="K4" s="21" t="s">
        <v>26</v>
      </c>
      <c r="L4" s="11" t="s">
        <v>49</v>
      </c>
      <c r="M4" s="21" t="s">
        <v>26</v>
      </c>
      <c r="N4" s="11" t="s">
        <v>49</v>
      </c>
      <c r="O4" s="21" t="s">
        <v>26</v>
      </c>
    </row>
    <row r="5" spans="1:15" ht="21.75" customHeight="1" thickBot="1" x14ac:dyDescent="0.3">
      <c r="A5" s="54" t="s">
        <v>6</v>
      </c>
      <c r="B5" s="40">
        <f>SUM(B6:B10)</f>
        <v>511365</v>
      </c>
      <c r="C5" s="5">
        <f>SUM(C6:C10)</f>
        <v>194645.36999999997</v>
      </c>
      <c r="D5" s="40">
        <f t="shared" ref="D5" si="0">SUM(D6:D10)</f>
        <v>76900</v>
      </c>
      <c r="E5" s="5">
        <f t="shared" ref="E5" si="1">SUM(E6:E10)</f>
        <v>35000</v>
      </c>
      <c r="F5" s="40">
        <f t="shared" ref="F5" si="2">SUM(F6:F10)</f>
        <v>0</v>
      </c>
      <c r="G5" s="5">
        <f t="shared" ref="G5" si="3">SUM(G6:G10)</f>
        <v>0</v>
      </c>
      <c r="H5" s="40">
        <f t="shared" ref="H5:M5" si="4">SUM(H6:H10)</f>
        <v>17500</v>
      </c>
      <c r="I5" s="5">
        <f t="shared" si="4"/>
        <v>0</v>
      </c>
      <c r="J5" s="40">
        <f t="shared" ref="J5" si="5">SUM(J6:J10)</f>
        <v>19875</v>
      </c>
      <c r="K5" s="5">
        <f t="shared" ref="K5" si="6">SUM(K6:K10)</f>
        <v>0</v>
      </c>
      <c r="L5" s="40">
        <f t="shared" si="4"/>
        <v>13950</v>
      </c>
      <c r="M5" s="5">
        <f t="shared" si="4"/>
        <v>0</v>
      </c>
      <c r="N5" s="40">
        <f t="shared" ref="N5:O5" si="7">SUM(N6:N10)</f>
        <v>639590</v>
      </c>
      <c r="O5" s="5">
        <f t="shared" si="7"/>
        <v>229645.36999999997</v>
      </c>
    </row>
    <row r="6" spans="1:15" ht="21.75" customHeight="1" x14ac:dyDescent="0.25">
      <c r="A6" s="51" t="s">
        <v>0</v>
      </c>
      <c r="B6" s="52">
        <v>95000</v>
      </c>
      <c r="C6" s="53">
        <f>45835.52-5000</f>
        <v>40835.519999999997</v>
      </c>
      <c r="D6" s="52">
        <v>40500</v>
      </c>
      <c r="E6" s="53">
        <f>20000+5000</f>
        <v>25000</v>
      </c>
      <c r="F6" s="52">
        <v>0</v>
      </c>
      <c r="G6" s="53">
        <v>0</v>
      </c>
      <c r="H6" s="52">
        <v>2500</v>
      </c>
      <c r="I6" s="53">
        <v>0</v>
      </c>
      <c r="J6" s="52">
        <v>0</v>
      </c>
      <c r="K6" s="53">
        <v>0</v>
      </c>
      <c r="L6" s="52">
        <v>6950</v>
      </c>
      <c r="M6" s="53">
        <v>0</v>
      </c>
      <c r="N6" s="52">
        <f t="shared" ref="N6:O10" si="8">B6+D6+F6+H6+J6+L6</f>
        <v>144950</v>
      </c>
      <c r="O6" s="53">
        <f t="shared" si="8"/>
        <v>65835.51999999999</v>
      </c>
    </row>
    <row r="7" spans="1:15" ht="21.75" customHeight="1" x14ac:dyDescent="0.25">
      <c r="A7" s="27" t="s">
        <v>7</v>
      </c>
      <c r="B7" s="42">
        <v>335530</v>
      </c>
      <c r="C7" s="6">
        <f>143554.65-20000-10000</f>
        <v>113554.65</v>
      </c>
      <c r="D7" s="42">
        <v>23625</v>
      </c>
      <c r="E7" s="6">
        <v>10000</v>
      </c>
      <c r="F7" s="42">
        <v>0</v>
      </c>
      <c r="G7" s="6">
        <v>0</v>
      </c>
      <c r="H7" s="42">
        <v>15000</v>
      </c>
      <c r="I7" s="6">
        <v>0</v>
      </c>
      <c r="J7" s="42">
        <v>9875</v>
      </c>
      <c r="K7" s="6">
        <v>0</v>
      </c>
      <c r="L7" s="42">
        <v>7000</v>
      </c>
      <c r="M7" s="6">
        <v>0</v>
      </c>
      <c r="N7" s="42">
        <f t="shared" si="8"/>
        <v>391030</v>
      </c>
      <c r="O7" s="6">
        <f t="shared" si="8"/>
        <v>123554.65</v>
      </c>
    </row>
    <row r="8" spans="1:15" ht="21.75" customHeight="1" x14ac:dyDescent="0.25">
      <c r="A8" s="27" t="s">
        <v>1</v>
      </c>
      <c r="B8" s="42">
        <v>78585</v>
      </c>
      <c r="C8" s="6">
        <v>38407.800000000003</v>
      </c>
      <c r="D8" s="42">
        <v>12150</v>
      </c>
      <c r="E8" s="6">
        <v>0</v>
      </c>
      <c r="F8" s="42">
        <v>0</v>
      </c>
      <c r="G8" s="6">
        <v>0</v>
      </c>
      <c r="H8" s="42">
        <v>0</v>
      </c>
      <c r="I8" s="6">
        <v>0</v>
      </c>
      <c r="J8" s="42">
        <v>0</v>
      </c>
      <c r="K8" s="6">
        <v>0</v>
      </c>
      <c r="L8" s="42">
        <v>0</v>
      </c>
      <c r="M8" s="6">
        <v>0</v>
      </c>
      <c r="N8" s="42">
        <f t="shared" si="8"/>
        <v>90735</v>
      </c>
      <c r="O8" s="6">
        <f t="shared" si="8"/>
        <v>38407.800000000003</v>
      </c>
    </row>
    <row r="9" spans="1:15" ht="21.75" customHeight="1" x14ac:dyDescent="0.25">
      <c r="A9" s="27" t="s">
        <v>8</v>
      </c>
      <c r="B9" s="42">
        <v>0</v>
      </c>
      <c r="C9" s="6">
        <v>1152.71</v>
      </c>
      <c r="D9" s="42">
        <v>625</v>
      </c>
      <c r="E9" s="6">
        <v>0</v>
      </c>
      <c r="F9" s="42">
        <v>0</v>
      </c>
      <c r="G9" s="6">
        <v>0</v>
      </c>
      <c r="H9" s="42">
        <v>0</v>
      </c>
      <c r="I9" s="6">
        <v>0</v>
      </c>
      <c r="J9" s="42">
        <v>0</v>
      </c>
      <c r="K9" s="6">
        <v>0</v>
      </c>
      <c r="L9" s="42">
        <v>0</v>
      </c>
      <c r="M9" s="6">
        <v>0</v>
      </c>
      <c r="N9" s="42">
        <f t="shared" si="8"/>
        <v>625</v>
      </c>
      <c r="O9" s="6">
        <f t="shared" si="8"/>
        <v>1152.71</v>
      </c>
    </row>
    <row r="10" spans="1:15" ht="21.75" customHeight="1" thickBot="1" x14ac:dyDescent="0.3">
      <c r="A10" s="55" t="s">
        <v>2</v>
      </c>
      <c r="B10" s="56">
        <v>2250</v>
      </c>
      <c r="C10" s="57">
        <v>694.69</v>
      </c>
      <c r="D10" s="56">
        <v>0</v>
      </c>
      <c r="E10" s="57">
        <v>0</v>
      </c>
      <c r="F10" s="56">
        <v>0</v>
      </c>
      <c r="G10" s="57">
        <v>0</v>
      </c>
      <c r="H10" s="56">
        <v>0</v>
      </c>
      <c r="I10" s="57">
        <v>0</v>
      </c>
      <c r="J10" s="56">
        <v>10000</v>
      </c>
      <c r="K10" s="57">
        <v>0</v>
      </c>
      <c r="L10" s="56">
        <v>0</v>
      </c>
      <c r="M10" s="57">
        <v>0</v>
      </c>
      <c r="N10" s="56">
        <f t="shared" si="8"/>
        <v>12250</v>
      </c>
      <c r="O10" s="57">
        <f t="shared" si="8"/>
        <v>694.69</v>
      </c>
    </row>
    <row r="11" spans="1:15" ht="21.75" customHeight="1" thickBot="1" x14ac:dyDescent="0.3">
      <c r="A11" s="54" t="s">
        <v>42</v>
      </c>
      <c r="B11" s="40">
        <f>SUM(B12:B13)</f>
        <v>239745</v>
      </c>
      <c r="C11" s="5">
        <f>SUM(C12:C13)</f>
        <v>43684.130000000005</v>
      </c>
      <c r="D11" s="40">
        <f t="shared" ref="D11" si="9">SUM(D12:D13)</f>
        <v>186513.75</v>
      </c>
      <c r="E11" s="5">
        <f t="shared" ref="E11" si="10">SUM(E12:E13)</f>
        <v>14853</v>
      </c>
      <c r="F11" s="40">
        <f t="shared" ref="F11" si="11">SUM(F12:F13)</f>
        <v>5000</v>
      </c>
      <c r="G11" s="5">
        <f t="shared" ref="G11" si="12">SUM(G12:G13)</f>
        <v>0</v>
      </c>
      <c r="H11" s="40">
        <f t="shared" ref="H11:M11" si="13">SUM(H12:H13)</f>
        <v>0</v>
      </c>
      <c r="I11" s="5">
        <f t="shared" si="13"/>
        <v>0</v>
      </c>
      <c r="J11" s="40">
        <f t="shared" ref="J11" si="14">SUM(J12:J13)</f>
        <v>3000</v>
      </c>
      <c r="K11" s="5">
        <f t="shared" ref="K11" si="15">SUM(K12:K13)</f>
        <v>471</v>
      </c>
      <c r="L11" s="40">
        <f t="shared" si="13"/>
        <v>0</v>
      </c>
      <c r="M11" s="5">
        <f t="shared" si="13"/>
        <v>0</v>
      </c>
      <c r="N11" s="40">
        <f t="shared" ref="N11:O11" si="16">SUM(N12:N13)</f>
        <v>434258.75</v>
      </c>
      <c r="O11" s="5">
        <f t="shared" si="16"/>
        <v>59008.130000000005</v>
      </c>
    </row>
    <row r="12" spans="1:15" ht="21.75" customHeight="1" x14ac:dyDescent="0.25">
      <c r="A12" s="29" t="s">
        <v>9</v>
      </c>
      <c r="B12" s="41">
        <v>105600</v>
      </c>
      <c r="C12" s="24">
        <v>31454.83</v>
      </c>
      <c r="D12" s="41">
        <v>72520</v>
      </c>
      <c r="E12" s="8">
        <v>6915</v>
      </c>
      <c r="F12" s="41">
        <v>1000</v>
      </c>
      <c r="G12" s="8">
        <v>0</v>
      </c>
      <c r="H12" s="41">
        <v>0</v>
      </c>
      <c r="I12" s="8">
        <v>0</v>
      </c>
      <c r="J12" s="41">
        <v>1500</v>
      </c>
      <c r="K12" s="8">
        <v>416</v>
      </c>
      <c r="L12" s="41">
        <v>0</v>
      </c>
      <c r="M12" s="8">
        <v>0</v>
      </c>
      <c r="N12" s="42">
        <f>B12+D12+F12+H12+J12+L12</f>
        <v>180620</v>
      </c>
      <c r="O12" s="6">
        <f>C12+E12+G12+I12+K12+M12</f>
        <v>38785.83</v>
      </c>
    </row>
    <row r="13" spans="1:15" ht="33.75" customHeight="1" thickBot="1" x14ac:dyDescent="0.3">
      <c r="A13" s="30" t="s">
        <v>10</v>
      </c>
      <c r="B13" s="43">
        <v>134145</v>
      </c>
      <c r="C13" s="25">
        <v>12229.3</v>
      </c>
      <c r="D13" s="43">
        <v>113993.75</v>
      </c>
      <c r="E13" s="23">
        <v>7938</v>
      </c>
      <c r="F13" s="43">
        <v>4000</v>
      </c>
      <c r="G13" s="23">
        <v>0</v>
      </c>
      <c r="H13" s="43">
        <v>0</v>
      </c>
      <c r="I13" s="23">
        <v>0</v>
      </c>
      <c r="J13" s="43">
        <v>1500</v>
      </c>
      <c r="K13" s="23">
        <v>55</v>
      </c>
      <c r="L13" s="43">
        <v>0</v>
      </c>
      <c r="M13" s="23">
        <v>0</v>
      </c>
      <c r="N13" s="42">
        <f>B13+D13+F13+H13+J13+L13</f>
        <v>253638.75</v>
      </c>
      <c r="O13" s="6">
        <f>C13+E13+G13+I13+K13+M13</f>
        <v>20222.3</v>
      </c>
    </row>
    <row r="14" spans="1:15" ht="21.75" customHeight="1" thickBot="1" x14ac:dyDescent="0.3">
      <c r="A14" s="9" t="s">
        <v>11</v>
      </c>
      <c r="B14" s="40">
        <f>SUM(B15:B20)</f>
        <v>376007.5</v>
      </c>
      <c r="C14" s="5">
        <f>SUM(C15:C20)</f>
        <v>3907.15</v>
      </c>
      <c r="D14" s="40">
        <f t="shared" ref="D14" si="17">SUM(D15:D20)</f>
        <v>385180</v>
      </c>
      <c r="E14" s="5">
        <f t="shared" ref="E14" si="18">SUM(E15:E20)</f>
        <v>261910</v>
      </c>
      <c r="F14" s="40">
        <f t="shared" ref="F14" si="19">SUM(F15:F20)</f>
        <v>0</v>
      </c>
      <c r="G14" s="5">
        <f t="shared" ref="G14" si="20">SUM(G15:G20)</f>
        <v>0</v>
      </c>
      <c r="H14" s="40">
        <f t="shared" ref="H14:M14" si="21">SUM(H15:H20)</f>
        <v>0</v>
      </c>
      <c r="I14" s="5">
        <f t="shared" si="21"/>
        <v>0</v>
      </c>
      <c r="J14" s="40">
        <f t="shared" ref="J14" si="22">SUM(J15:J20)</f>
        <v>0</v>
      </c>
      <c r="K14" s="5">
        <f t="shared" ref="K14" si="23">SUM(K15:K20)</f>
        <v>0</v>
      </c>
      <c r="L14" s="40">
        <f t="shared" si="21"/>
        <v>0</v>
      </c>
      <c r="M14" s="5">
        <f t="shared" si="21"/>
        <v>0</v>
      </c>
      <c r="N14" s="40">
        <f t="shared" ref="N14:O14" si="24">SUM(N15:N20)</f>
        <v>761187.5</v>
      </c>
      <c r="O14" s="5">
        <f t="shared" si="24"/>
        <v>265817.15000000002</v>
      </c>
    </row>
    <row r="15" spans="1:15" ht="30" customHeight="1" x14ac:dyDescent="0.25">
      <c r="A15" s="26" t="s">
        <v>12</v>
      </c>
      <c r="B15" s="41">
        <v>25500</v>
      </c>
      <c r="C15" s="8">
        <v>628.83000000000004</v>
      </c>
      <c r="D15" s="41">
        <v>7750</v>
      </c>
      <c r="E15" s="8">
        <v>7310</v>
      </c>
      <c r="F15" s="41">
        <v>0</v>
      </c>
      <c r="G15" s="8">
        <v>0</v>
      </c>
      <c r="H15" s="41">
        <v>0</v>
      </c>
      <c r="I15" s="8">
        <v>0</v>
      </c>
      <c r="J15" s="41">
        <v>0</v>
      </c>
      <c r="K15" s="8">
        <v>0</v>
      </c>
      <c r="L15" s="41">
        <v>0</v>
      </c>
      <c r="M15" s="8">
        <v>0</v>
      </c>
      <c r="N15" s="42">
        <f t="shared" ref="N15:O20" si="25">B15+D15+F15+H15+J15+L15</f>
        <v>33250</v>
      </c>
      <c r="O15" s="6">
        <f t="shared" si="25"/>
        <v>7938.83</v>
      </c>
    </row>
    <row r="16" spans="1:15" ht="21.75" customHeight="1" x14ac:dyDescent="0.25">
      <c r="A16" s="27" t="s">
        <v>13</v>
      </c>
      <c r="B16" s="42">
        <v>18000</v>
      </c>
      <c r="C16" s="6">
        <v>0</v>
      </c>
      <c r="D16" s="42">
        <v>28080</v>
      </c>
      <c r="E16" s="6">
        <v>0</v>
      </c>
      <c r="F16" s="42">
        <v>0</v>
      </c>
      <c r="G16" s="6">
        <v>0</v>
      </c>
      <c r="H16" s="42">
        <v>0</v>
      </c>
      <c r="I16" s="6">
        <v>0</v>
      </c>
      <c r="J16" s="42">
        <v>0</v>
      </c>
      <c r="K16" s="6">
        <v>0</v>
      </c>
      <c r="L16" s="42">
        <v>0</v>
      </c>
      <c r="M16" s="6">
        <v>0</v>
      </c>
      <c r="N16" s="42">
        <f t="shared" si="25"/>
        <v>46080</v>
      </c>
      <c r="O16" s="6">
        <f t="shared" si="25"/>
        <v>0</v>
      </c>
    </row>
    <row r="17" spans="1:15" ht="32.25" customHeight="1" x14ac:dyDescent="0.25">
      <c r="A17" s="31" t="s">
        <v>14</v>
      </c>
      <c r="B17" s="42">
        <v>3000</v>
      </c>
      <c r="C17" s="6">
        <v>0</v>
      </c>
      <c r="D17" s="42">
        <v>3500</v>
      </c>
      <c r="E17" s="6">
        <v>0</v>
      </c>
      <c r="F17" s="42">
        <v>0</v>
      </c>
      <c r="G17" s="6">
        <v>0</v>
      </c>
      <c r="H17" s="42">
        <v>0</v>
      </c>
      <c r="I17" s="6">
        <v>0</v>
      </c>
      <c r="J17" s="42">
        <v>0</v>
      </c>
      <c r="K17" s="6">
        <v>0</v>
      </c>
      <c r="L17" s="42">
        <v>0</v>
      </c>
      <c r="M17" s="6">
        <v>0</v>
      </c>
      <c r="N17" s="42">
        <f t="shared" si="25"/>
        <v>6500</v>
      </c>
      <c r="O17" s="6">
        <f t="shared" si="25"/>
        <v>0</v>
      </c>
    </row>
    <row r="18" spans="1:15" ht="33" customHeight="1" x14ac:dyDescent="0.25">
      <c r="A18" s="31" t="s">
        <v>15</v>
      </c>
      <c r="B18" s="42">
        <v>12000</v>
      </c>
      <c r="C18" s="6">
        <v>0</v>
      </c>
      <c r="D18" s="42">
        <v>25750</v>
      </c>
      <c r="E18" s="6">
        <v>0</v>
      </c>
      <c r="F18" s="42">
        <v>0</v>
      </c>
      <c r="G18" s="6">
        <v>0</v>
      </c>
      <c r="H18" s="42">
        <v>0</v>
      </c>
      <c r="I18" s="6">
        <v>0</v>
      </c>
      <c r="J18" s="42">
        <v>0</v>
      </c>
      <c r="K18" s="6">
        <v>0</v>
      </c>
      <c r="L18" s="42">
        <v>0</v>
      </c>
      <c r="M18" s="6">
        <v>0</v>
      </c>
      <c r="N18" s="42">
        <f t="shared" si="25"/>
        <v>37750</v>
      </c>
      <c r="O18" s="6">
        <f t="shared" si="25"/>
        <v>0</v>
      </c>
    </row>
    <row r="19" spans="1:15" ht="21.75" customHeight="1" x14ac:dyDescent="0.25">
      <c r="A19" s="27" t="s">
        <v>16</v>
      </c>
      <c r="B19" s="42">
        <v>18525</v>
      </c>
      <c r="C19" s="6">
        <v>0</v>
      </c>
      <c r="D19" s="42">
        <v>0</v>
      </c>
      <c r="E19" s="6">
        <v>0</v>
      </c>
      <c r="F19" s="42">
        <v>0</v>
      </c>
      <c r="G19" s="6">
        <v>0</v>
      </c>
      <c r="H19" s="42">
        <v>0</v>
      </c>
      <c r="I19" s="6">
        <v>0</v>
      </c>
      <c r="J19" s="42">
        <v>0</v>
      </c>
      <c r="K19" s="6">
        <v>0</v>
      </c>
      <c r="L19" s="42">
        <v>0</v>
      </c>
      <c r="M19" s="6">
        <v>0</v>
      </c>
      <c r="N19" s="42">
        <f t="shared" si="25"/>
        <v>18525</v>
      </c>
      <c r="O19" s="6">
        <f t="shared" si="25"/>
        <v>0</v>
      </c>
    </row>
    <row r="20" spans="1:15" ht="21.75" customHeight="1" thickBot="1" x14ac:dyDescent="0.3">
      <c r="A20" s="28" t="s">
        <v>17</v>
      </c>
      <c r="B20" s="43">
        <v>298982.5</v>
      </c>
      <c r="C20" s="23">
        <v>3278.32</v>
      </c>
      <c r="D20" s="43">
        <v>320100</v>
      </c>
      <c r="E20" s="23">
        <v>254600</v>
      </c>
      <c r="F20" s="43">
        <v>0</v>
      </c>
      <c r="G20" s="23">
        <v>0</v>
      </c>
      <c r="H20" s="43">
        <v>0</v>
      </c>
      <c r="I20" s="23">
        <v>0</v>
      </c>
      <c r="J20" s="43">
        <v>0</v>
      </c>
      <c r="K20" s="23">
        <v>0</v>
      </c>
      <c r="L20" s="43">
        <v>0</v>
      </c>
      <c r="M20" s="23">
        <v>0</v>
      </c>
      <c r="N20" s="42">
        <f t="shared" si="25"/>
        <v>619082.5</v>
      </c>
      <c r="O20" s="6">
        <f t="shared" si="25"/>
        <v>257878.32</v>
      </c>
    </row>
    <row r="21" spans="1:15" ht="33.75" customHeight="1" thickBot="1" x14ac:dyDescent="0.3">
      <c r="A21" s="36" t="s">
        <v>18</v>
      </c>
      <c r="B21" s="40">
        <f>SUM(B22:B26)</f>
        <v>121880</v>
      </c>
      <c r="C21" s="7">
        <f>SUM(C22:C26)</f>
        <v>43503.049999999996</v>
      </c>
      <c r="D21" s="40">
        <f t="shared" ref="D21" si="26">SUM(D22:D26)</f>
        <v>101350</v>
      </c>
      <c r="E21" s="7">
        <f t="shared" ref="E21" si="27">SUM(E22:E26)</f>
        <v>0</v>
      </c>
      <c r="F21" s="40">
        <f t="shared" ref="F21" si="28">SUM(F22:F26)</f>
        <v>0</v>
      </c>
      <c r="G21" s="7">
        <f t="shared" ref="G21" si="29">SUM(G22:G26)</f>
        <v>0</v>
      </c>
      <c r="H21" s="40">
        <f t="shared" ref="H21:M21" si="30">SUM(H22:H26)</f>
        <v>0</v>
      </c>
      <c r="I21" s="7">
        <f t="shared" si="30"/>
        <v>0</v>
      </c>
      <c r="J21" s="40">
        <f t="shared" ref="J21" si="31">SUM(J22:J26)</f>
        <v>0</v>
      </c>
      <c r="K21" s="7">
        <f t="shared" ref="K21" si="32">SUM(K22:K26)</f>
        <v>0</v>
      </c>
      <c r="L21" s="40">
        <f t="shared" si="30"/>
        <v>0</v>
      </c>
      <c r="M21" s="7">
        <f t="shared" si="30"/>
        <v>0</v>
      </c>
      <c r="N21" s="40">
        <f t="shared" ref="N21:O21" si="33">SUM(N22:N26)</f>
        <v>223230</v>
      </c>
      <c r="O21" s="7">
        <f t="shared" si="33"/>
        <v>43503.049999999996</v>
      </c>
    </row>
    <row r="22" spans="1:15" ht="31.5" customHeight="1" x14ac:dyDescent="0.25">
      <c r="A22" s="26" t="s">
        <v>47</v>
      </c>
      <c r="B22" s="41">
        <v>7200</v>
      </c>
      <c r="C22" s="8">
        <v>1101.83</v>
      </c>
      <c r="D22" s="41">
        <v>83480</v>
      </c>
      <c r="E22" s="8">
        <v>0</v>
      </c>
      <c r="F22" s="41">
        <v>0</v>
      </c>
      <c r="G22" s="8">
        <v>0</v>
      </c>
      <c r="H22" s="41">
        <v>0</v>
      </c>
      <c r="I22" s="8">
        <v>0</v>
      </c>
      <c r="J22" s="41">
        <v>0</v>
      </c>
      <c r="K22" s="8">
        <v>0</v>
      </c>
      <c r="L22" s="41">
        <v>0</v>
      </c>
      <c r="M22" s="8">
        <v>0</v>
      </c>
      <c r="N22" s="42">
        <f t="shared" ref="N22:O26" si="34">B22+D22+F22+H22+J22+L22</f>
        <v>90680</v>
      </c>
      <c r="O22" s="6">
        <f t="shared" si="34"/>
        <v>1101.83</v>
      </c>
    </row>
    <row r="23" spans="1:15" ht="21.75" customHeight="1" x14ac:dyDescent="0.25">
      <c r="A23" s="27" t="s">
        <v>4</v>
      </c>
      <c r="B23" s="42">
        <v>12850</v>
      </c>
      <c r="C23" s="6">
        <v>500.02</v>
      </c>
      <c r="D23" s="42">
        <v>0</v>
      </c>
      <c r="E23" s="6">
        <v>0</v>
      </c>
      <c r="F23" s="42">
        <v>0</v>
      </c>
      <c r="G23" s="6">
        <v>0</v>
      </c>
      <c r="H23" s="42">
        <v>0</v>
      </c>
      <c r="I23" s="6">
        <v>0</v>
      </c>
      <c r="J23" s="42">
        <v>0</v>
      </c>
      <c r="K23" s="6">
        <v>0</v>
      </c>
      <c r="L23" s="42">
        <v>0</v>
      </c>
      <c r="M23" s="6">
        <v>0</v>
      </c>
      <c r="N23" s="42">
        <f t="shared" si="34"/>
        <v>12850</v>
      </c>
      <c r="O23" s="6">
        <f t="shared" si="34"/>
        <v>500.02</v>
      </c>
    </row>
    <row r="24" spans="1:15" ht="31.5" customHeight="1" x14ac:dyDescent="0.25">
      <c r="A24" s="31" t="s">
        <v>3</v>
      </c>
      <c r="B24" s="42">
        <v>8550</v>
      </c>
      <c r="C24" s="6">
        <v>0</v>
      </c>
      <c r="D24" s="42">
        <v>0</v>
      </c>
      <c r="E24" s="6">
        <v>0</v>
      </c>
      <c r="F24" s="42">
        <v>0</v>
      </c>
      <c r="G24" s="6">
        <v>0</v>
      </c>
      <c r="H24" s="42">
        <v>0</v>
      </c>
      <c r="I24" s="6">
        <v>0</v>
      </c>
      <c r="J24" s="42">
        <v>0</v>
      </c>
      <c r="K24" s="6">
        <v>0</v>
      </c>
      <c r="L24" s="42">
        <v>0</v>
      </c>
      <c r="M24" s="6">
        <v>0</v>
      </c>
      <c r="N24" s="42">
        <f t="shared" si="34"/>
        <v>8550</v>
      </c>
      <c r="O24" s="6">
        <f t="shared" si="34"/>
        <v>0</v>
      </c>
    </row>
    <row r="25" spans="1:15" ht="21.75" customHeight="1" x14ac:dyDescent="0.25">
      <c r="A25" s="27" t="s">
        <v>5</v>
      </c>
      <c r="B25" s="42">
        <v>4000</v>
      </c>
      <c r="C25" s="6">
        <v>4235</v>
      </c>
      <c r="D25" s="42">
        <v>1750</v>
      </c>
      <c r="E25" s="6">
        <v>0</v>
      </c>
      <c r="F25" s="42">
        <v>0</v>
      </c>
      <c r="G25" s="6">
        <v>0</v>
      </c>
      <c r="H25" s="42">
        <v>0</v>
      </c>
      <c r="I25" s="6">
        <v>0</v>
      </c>
      <c r="J25" s="42">
        <v>0</v>
      </c>
      <c r="K25" s="6">
        <v>0</v>
      </c>
      <c r="L25" s="42">
        <v>0</v>
      </c>
      <c r="M25" s="6">
        <v>0</v>
      </c>
      <c r="N25" s="42">
        <f t="shared" si="34"/>
        <v>5750</v>
      </c>
      <c r="O25" s="6">
        <f t="shared" si="34"/>
        <v>4235</v>
      </c>
    </row>
    <row r="26" spans="1:15" ht="34.5" customHeight="1" thickBot="1" x14ac:dyDescent="0.3">
      <c r="A26" s="30" t="s">
        <v>48</v>
      </c>
      <c r="B26" s="43">
        <v>89280</v>
      </c>
      <c r="C26" s="23">
        <v>37666.199999999997</v>
      </c>
      <c r="D26" s="43">
        <v>16120</v>
      </c>
      <c r="E26" s="23">
        <v>0</v>
      </c>
      <c r="F26" s="43">
        <v>0</v>
      </c>
      <c r="G26" s="23">
        <v>0</v>
      </c>
      <c r="H26" s="43">
        <v>0</v>
      </c>
      <c r="I26" s="23">
        <v>0</v>
      </c>
      <c r="J26" s="43">
        <v>0</v>
      </c>
      <c r="K26" s="23">
        <v>0</v>
      </c>
      <c r="L26" s="43">
        <v>0</v>
      </c>
      <c r="M26" s="23">
        <v>0</v>
      </c>
      <c r="N26" s="42">
        <f t="shared" si="34"/>
        <v>105400</v>
      </c>
      <c r="O26" s="6">
        <f t="shared" si="34"/>
        <v>37666.199999999997</v>
      </c>
    </row>
    <row r="27" spans="1:15" ht="21.75" customHeight="1" thickBot="1" x14ac:dyDescent="0.3">
      <c r="A27" s="9" t="s">
        <v>19</v>
      </c>
      <c r="B27" s="40">
        <f>SUM(B5,B11,B14,B21)</f>
        <v>1248997.5</v>
      </c>
      <c r="C27" s="7">
        <f>SUM(C5,C11,C14,C21)</f>
        <v>285739.69999999995</v>
      </c>
      <c r="D27" s="40">
        <f t="shared" ref="D27:G27" si="35">SUM(D5,D11,D14,D21)</f>
        <v>749943.75</v>
      </c>
      <c r="E27" s="7">
        <f t="shared" si="35"/>
        <v>311763</v>
      </c>
      <c r="F27" s="40">
        <f t="shared" si="35"/>
        <v>5000</v>
      </c>
      <c r="G27" s="7">
        <f t="shared" si="35"/>
        <v>0</v>
      </c>
      <c r="H27" s="40">
        <f t="shared" ref="H27:M27" si="36">SUM(H5,H11,H14,H21)</f>
        <v>17500</v>
      </c>
      <c r="I27" s="7">
        <f t="shared" si="36"/>
        <v>0</v>
      </c>
      <c r="J27" s="40">
        <f t="shared" ref="J27:K27" si="37">SUM(J5,J11,J14,J21)</f>
        <v>22875</v>
      </c>
      <c r="K27" s="7">
        <f t="shared" si="37"/>
        <v>471</v>
      </c>
      <c r="L27" s="40">
        <f t="shared" si="36"/>
        <v>13950</v>
      </c>
      <c r="M27" s="7">
        <f t="shared" si="36"/>
        <v>0</v>
      </c>
      <c r="N27" s="40">
        <f>SUM(N5,N11,N14,N21)</f>
        <v>2058266.25</v>
      </c>
      <c r="O27" s="7">
        <f t="shared" ref="O27" si="38">SUM(O5,O11,O14,O21)</f>
        <v>597973.70000000007</v>
      </c>
    </row>
    <row r="28" spans="1:15" ht="21.75" customHeight="1" x14ac:dyDescent="0.2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21.75" customHeight="1" x14ac:dyDescent="0.2">
      <c r="A29" s="66" t="s">
        <v>28</v>
      </c>
      <c r="B29" s="67"/>
      <c r="C29" s="67"/>
      <c r="O29" s="58"/>
    </row>
    <row r="30" spans="1:15" s="20" customFormat="1" ht="34.5" customHeight="1" x14ac:dyDescent="0.2">
      <c r="A30" s="11" t="s">
        <v>38</v>
      </c>
      <c r="B30" s="11" t="s">
        <v>31</v>
      </c>
      <c r="C30" s="11" t="s">
        <v>31</v>
      </c>
      <c r="D30" s="11" t="s">
        <v>32</v>
      </c>
      <c r="E30" s="11" t="s">
        <v>32</v>
      </c>
      <c r="F30" s="11" t="s">
        <v>33</v>
      </c>
      <c r="G30" s="11" t="s">
        <v>33</v>
      </c>
      <c r="H30" s="11" t="s">
        <v>34</v>
      </c>
      <c r="I30" s="11" t="s">
        <v>34</v>
      </c>
      <c r="J30" s="50" t="s">
        <v>37</v>
      </c>
      <c r="K30" s="50" t="s">
        <v>37</v>
      </c>
      <c r="L30" s="11" t="s">
        <v>35</v>
      </c>
      <c r="M30" s="11" t="s">
        <v>35</v>
      </c>
      <c r="N30" s="11" t="s">
        <v>45</v>
      </c>
      <c r="O30" s="11" t="s">
        <v>46</v>
      </c>
    </row>
    <row r="31" spans="1:15" s="22" customFormat="1" ht="21.75" customHeight="1" thickBot="1" x14ac:dyDescent="0.25">
      <c r="A31" s="11"/>
      <c r="B31" s="11" t="s">
        <v>49</v>
      </c>
      <c r="C31" s="21" t="s">
        <v>26</v>
      </c>
      <c r="D31" s="11" t="s">
        <v>49</v>
      </c>
      <c r="E31" s="21" t="s">
        <v>26</v>
      </c>
      <c r="F31" s="11" t="s">
        <v>49</v>
      </c>
      <c r="G31" s="21" t="s">
        <v>26</v>
      </c>
      <c r="H31" s="11" t="s">
        <v>49</v>
      </c>
      <c r="I31" s="21" t="s">
        <v>26</v>
      </c>
      <c r="J31" s="11" t="s">
        <v>49</v>
      </c>
      <c r="K31" s="21" t="s">
        <v>26</v>
      </c>
      <c r="L31" s="11" t="s">
        <v>49</v>
      </c>
      <c r="M31" s="21" t="s">
        <v>26</v>
      </c>
      <c r="N31" s="11" t="s">
        <v>49</v>
      </c>
      <c r="O31" s="21" t="s">
        <v>26</v>
      </c>
    </row>
    <row r="32" spans="1:15" ht="33.75" customHeight="1" x14ac:dyDescent="0.2">
      <c r="A32" s="32" t="s">
        <v>36</v>
      </c>
      <c r="B32" s="44">
        <v>999297.5</v>
      </c>
      <c r="C32" s="37">
        <v>699438.25</v>
      </c>
      <c r="D32" s="44">
        <v>749943.75</v>
      </c>
      <c r="E32" s="37">
        <v>449966.25</v>
      </c>
      <c r="F32" s="44">
        <v>5000</v>
      </c>
      <c r="G32" s="37">
        <v>0</v>
      </c>
      <c r="H32" s="44">
        <v>17500</v>
      </c>
      <c r="I32" s="37">
        <v>0</v>
      </c>
      <c r="J32" s="44">
        <v>22875</v>
      </c>
      <c r="K32" s="37">
        <v>58000</v>
      </c>
      <c r="L32" s="44">
        <v>13950</v>
      </c>
      <c r="M32" s="37">
        <v>0</v>
      </c>
      <c r="N32" s="41">
        <f t="shared" ref="N32:N41" si="39">B32+D32+F32+H32+J32+L32</f>
        <v>1808566.25</v>
      </c>
      <c r="O32" s="8">
        <f t="shared" ref="O32:O41" si="40">C32+E32+G32+I32+K32+M32</f>
        <v>1207404.5</v>
      </c>
    </row>
    <row r="33" spans="1:15" ht="33.75" customHeight="1" x14ac:dyDescent="0.2">
      <c r="A33" s="33" t="s">
        <v>29</v>
      </c>
      <c r="B33" s="45">
        <v>22000</v>
      </c>
      <c r="C33" s="38">
        <v>0</v>
      </c>
      <c r="D33" s="45">
        <v>0</v>
      </c>
      <c r="E33" s="38">
        <v>0</v>
      </c>
      <c r="F33" s="45">
        <v>0</v>
      </c>
      <c r="G33" s="38">
        <v>0</v>
      </c>
      <c r="H33" s="45">
        <v>0</v>
      </c>
      <c r="I33" s="38">
        <v>0</v>
      </c>
      <c r="J33" s="45">
        <v>0</v>
      </c>
      <c r="K33" s="38">
        <v>0</v>
      </c>
      <c r="L33" s="45">
        <v>0</v>
      </c>
      <c r="M33" s="38">
        <v>0</v>
      </c>
      <c r="N33" s="42">
        <f t="shared" si="39"/>
        <v>22000</v>
      </c>
      <c r="O33" s="6">
        <f t="shared" si="40"/>
        <v>0</v>
      </c>
    </row>
    <row r="34" spans="1:15" ht="21.75" customHeight="1" x14ac:dyDescent="0.2">
      <c r="A34" s="33" t="s">
        <v>30</v>
      </c>
      <c r="B34" s="45">
        <v>24000</v>
      </c>
      <c r="C34" s="38">
        <v>0</v>
      </c>
      <c r="D34" s="45">
        <v>0</v>
      </c>
      <c r="E34" s="38">
        <v>0</v>
      </c>
      <c r="F34" s="45">
        <v>0</v>
      </c>
      <c r="G34" s="38">
        <v>0</v>
      </c>
      <c r="H34" s="45">
        <v>0</v>
      </c>
      <c r="I34" s="38">
        <v>0</v>
      </c>
      <c r="J34" s="45">
        <v>0</v>
      </c>
      <c r="K34" s="38">
        <v>0</v>
      </c>
      <c r="L34" s="45">
        <v>0</v>
      </c>
      <c r="M34" s="38">
        <v>0</v>
      </c>
      <c r="N34" s="42">
        <f t="shared" si="39"/>
        <v>24000</v>
      </c>
      <c r="O34" s="6">
        <f t="shared" si="40"/>
        <v>0</v>
      </c>
    </row>
    <row r="35" spans="1:15" ht="34.5" customHeight="1" x14ac:dyDescent="0.2">
      <c r="A35" s="33" t="s">
        <v>21</v>
      </c>
      <c r="B35" s="45">
        <v>179200</v>
      </c>
      <c r="C35" s="38">
        <v>0</v>
      </c>
      <c r="D35" s="45">
        <v>0</v>
      </c>
      <c r="E35" s="38">
        <v>0</v>
      </c>
      <c r="F35" s="45">
        <v>0</v>
      </c>
      <c r="G35" s="38">
        <v>0</v>
      </c>
      <c r="H35" s="45">
        <v>0</v>
      </c>
      <c r="I35" s="38">
        <v>0</v>
      </c>
      <c r="J35" s="45">
        <v>0</v>
      </c>
      <c r="K35" s="38">
        <v>0</v>
      </c>
      <c r="L35" s="45">
        <v>0</v>
      </c>
      <c r="M35" s="38">
        <v>0</v>
      </c>
      <c r="N35" s="42">
        <f t="shared" si="39"/>
        <v>179200</v>
      </c>
      <c r="O35" s="6">
        <f t="shared" si="40"/>
        <v>0</v>
      </c>
    </row>
    <row r="36" spans="1:15" ht="31.5" customHeight="1" x14ac:dyDescent="0.2">
      <c r="A36" s="33" t="s">
        <v>20</v>
      </c>
      <c r="B36" s="45">
        <v>2000</v>
      </c>
      <c r="C36" s="38">
        <v>0</v>
      </c>
      <c r="D36" s="45">
        <v>0</v>
      </c>
      <c r="E36" s="38">
        <v>0</v>
      </c>
      <c r="F36" s="45">
        <v>0</v>
      </c>
      <c r="G36" s="38">
        <v>0</v>
      </c>
      <c r="H36" s="45">
        <v>0</v>
      </c>
      <c r="I36" s="38">
        <v>0</v>
      </c>
      <c r="J36" s="45">
        <v>0</v>
      </c>
      <c r="K36" s="38">
        <v>0</v>
      </c>
      <c r="L36" s="45">
        <v>0</v>
      </c>
      <c r="M36" s="38">
        <v>0</v>
      </c>
      <c r="N36" s="42">
        <f t="shared" si="39"/>
        <v>2000</v>
      </c>
      <c r="O36" s="6">
        <f t="shared" si="40"/>
        <v>0</v>
      </c>
    </row>
    <row r="37" spans="1:15" ht="30" customHeight="1" x14ac:dyDescent="0.2">
      <c r="A37" s="33" t="s">
        <v>22</v>
      </c>
      <c r="B37" s="45">
        <v>7000</v>
      </c>
      <c r="C37" s="38">
        <v>0</v>
      </c>
      <c r="D37" s="45">
        <v>0</v>
      </c>
      <c r="E37" s="38">
        <v>0</v>
      </c>
      <c r="F37" s="45">
        <v>0</v>
      </c>
      <c r="G37" s="38">
        <v>0</v>
      </c>
      <c r="H37" s="45">
        <v>0</v>
      </c>
      <c r="I37" s="38">
        <v>0</v>
      </c>
      <c r="J37" s="45">
        <v>0</v>
      </c>
      <c r="K37" s="38">
        <v>0</v>
      </c>
      <c r="L37" s="45">
        <v>0</v>
      </c>
      <c r="M37" s="38">
        <v>0</v>
      </c>
      <c r="N37" s="42">
        <f t="shared" si="39"/>
        <v>7000</v>
      </c>
      <c r="O37" s="6">
        <f t="shared" si="40"/>
        <v>0</v>
      </c>
    </row>
    <row r="38" spans="1:15" ht="21.75" customHeight="1" x14ac:dyDescent="0.2">
      <c r="A38" s="33" t="s">
        <v>23</v>
      </c>
      <c r="B38" s="45">
        <v>2300</v>
      </c>
      <c r="C38" s="38">
        <v>0</v>
      </c>
      <c r="D38" s="45">
        <v>0</v>
      </c>
      <c r="E38" s="38">
        <v>0</v>
      </c>
      <c r="F38" s="45">
        <v>0</v>
      </c>
      <c r="G38" s="38">
        <v>0</v>
      </c>
      <c r="H38" s="45">
        <v>0</v>
      </c>
      <c r="I38" s="38">
        <v>0</v>
      </c>
      <c r="J38" s="45">
        <v>0</v>
      </c>
      <c r="K38" s="38">
        <v>0</v>
      </c>
      <c r="L38" s="45">
        <v>0</v>
      </c>
      <c r="M38" s="38">
        <v>0</v>
      </c>
      <c r="N38" s="42">
        <f t="shared" si="39"/>
        <v>2300</v>
      </c>
      <c r="O38" s="6">
        <f t="shared" si="40"/>
        <v>0</v>
      </c>
    </row>
    <row r="39" spans="1:15" ht="21.75" customHeight="1" x14ac:dyDescent="0.2">
      <c r="A39" s="33" t="s">
        <v>41</v>
      </c>
      <c r="B39" s="45">
        <v>4200</v>
      </c>
      <c r="C39" s="38">
        <v>0</v>
      </c>
      <c r="D39" s="45">
        <v>0</v>
      </c>
      <c r="E39" s="38">
        <v>0</v>
      </c>
      <c r="F39" s="45">
        <v>0</v>
      </c>
      <c r="G39" s="38">
        <v>0</v>
      </c>
      <c r="H39" s="45">
        <v>0</v>
      </c>
      <c r="I39" s="38">
        <v>0</v>
      </c>
      <c r="J39" s="45">
        <v>0</v>
      </c>
      <c r="K39" s="38">
        <v>0</v>
      </c>
      <c r="L39" s="45">
        <v>0</v>
      </c>
      <c r="M39" s="38">
        <v>0</v>
      </c>
      <c r="N39" s="42">
        <f t="shared" si="39"/>
        <v>4200</v>
      </c>
      <c r="O39" s="6">
        <f t="shared" si="40"/>
        <v>0</v>
      </c>
    </row>
    <row r="40" spans="1:15" ht="21.75" customHeight="1" x14ac:dyDescent="0.2">
      <c r="A40" s="33" t="s">
        <v>39</v>
      </c>
      <c r="B40" s="45">
        <v>5000</v>
      </c>
      <c r="C40" s="38">
        <v>0</v>
      </c>
      <c r="D40" s="45">
        <v>0</v>
      </c>
      <c r="E40" s="38">
        <v>0</v>
      </c>
      <c r="F40" s="45">
        <v>0</v>
      </c>
      <c r="G40" s="38">
        <v>0</v>
      </c>
      <c r="H40" s="45">
        <v>0</v>
      </c>
      <c r="I40" s="38">
        <v>0</v>
      </c>
      <c r="J40" s="45">
        <v>0</v>
      </c>
      <c r="K40" s="38">
        <v>0</v>
      </c>
      <c r="L40" s="45">
        <v>0</v>
      </c>
      <c r="M40" s="38">
        <v>0</v>
      </c>
      <c r="N40" s="42">
        <f t="shared" si="39"/>
        <v>5000</v>
      </c>
      <c r="O40" s="6">
        <f t="shared" si="40"/>
        <v>0</v>
      </c>
    </row>
    <row r="41" spans="1:15" ht="21.75" customHeight="1" thickBot="1" x14ac:dyDescent="0.25">
      <c r="A41" s="34" t="s">
        <v>40</v>
      </c>
      <c r="B41" s="46">
        <v>4000</v>
      </c>
      <c r="C41" s="39">
        <v>0</v>
      </c>
      <c r="D41" s="46">
        <v>0</v>
      </c>
      <c r="E41" s="39">
        <v>0</v>
      </c>
      <c r="F41" s="46">
        <v>0</v>
      </c>
      <c r="G41" s="39">
        <v>0</v>
      </c>
      <c r="H41" s="46">
        <v>0</v>
      </c>
      <c r="I41" s="39">
        <v>0</v>
      </c>
      <c r="J41" s="46">
        <v>0</v>
      </c>
      <c r="K41" s="39">
        <v>0</v>
      </c>
      <c r="L41" s="46">
        <v>0</v>
      </c>
      <c r="M41" s="39">
        <v>0</v>
      </c>
      <c r="N41" s="42">
        <f t="shared" si="39"/>
        <v>4000</v>
      </c>
      <c r="O41" s="6">
        <f t="shared" si="40"/>
        <v>0</v>
      </c>
    </row>
    <row r="42" spans="1:15" ht="21.75" customHeight="1" thickBot="1" x14ac:dyDescent="0.25">
      <c r="A42" s="35" t="s">
        <v>19</v>
      </c>
      <c r="B42" s="47">
        <f>SUM(B32:B41)</f>
        <v>1248997.5</v>
      </c>
      <c r="C42" s="3">
        <f t="shared" ref="C42:O42" si="41">SUM(C32:C41)</f>
        <v>699438.25</v>
      </c>
      <c r="D42" s="47">
        <f t="shared" si="41"/>
        <v>749943.75</v>
      </c>
      <c r="E42" s="3">
        <f t="shared" si="41"/>
        <v>449966.25</v>
      </c>
      <c r="F42" s="47">
        <f t="shared" si="41"/>
        <v>5000</v>
      </c>
      <c r="G42" s="3">
        <f t="shared" si="41"/>
        <v>0</v>
      </c>
      <c r="H42" s="47">
        <f t="shared" si="41"/>
        <v>17500</v>
      </c>
      <c r="I42" s="3">
        <f t="shared" si="41"/>
        <v>0</v>
      </c>
      <c r="J42" s="59">
        <f t="shared" si="41"/>
        <v>22875</v>
      </c>
      <c r="K42" s="3">
        <f t="shared" si="41"/>
        <v>58000</v>
      </c>
      <c r="L42" s="47">
        <f t="shared" si="41"/>
        <v>13950</v>
      </c>
      <c r="M42" s="3">
        <f t="shared" si="41"/>
        <v>0</v>
      </c>
      <c r="N42" s="47">
        <f t="shared" si="41"/>
        <v>2058266.25</v>
      </c>
      <c r="O42" s="3">
        <f t="shared" si="41"/>
        <v>1207404.5</v>
      </c>
    </row>
    <row r="43" spans="1:15" ht="21.75" customHeight="1" x14ac:dyDescent="0.2">
      <c r="O43" s="58"/>
    </row>
    <row r="44" spans="1:15" s="20" customFormat="1" ht="28.5" customHeight="1" x14ac:dyDescent="0.2">
      <c r="A44" s="11" t="s">
        <v>43</v>
      </c>
      <c r="B44" s="11" t="s">
        <v>31</v>
      </c>
      <c r="C44" s="11" t="s">
        <v>31</v>
      </c>
      <c r="D44" s="11" t="s">
        <v>32</v>
      </c>
      <c r="E44" s="11" t="s">
        <v>32</v>
      </c>
      <c r="F44" s="11" t="s">
        <v>33</v>
      </c>
      <c r="G44" s="11" t="s">
        <v>33</v>
      </c>
      <c r="H44" s="11" t="s">
        <v>34</v>
      </c>
      <c r="I44" s="11" t="s">
        <v>34</v>
      </c>
      <c r="J44" s="50" t="s">
        <v>37</v>
      </c>
      <c r="K44" s="50" t="s">
        <v>37</v>
      </c>
      <c r="L44" s="11" t="s">
        <v>35</v>
      </c>
      <c r="M44" s="11" t="s">
        <v>35</v>
      </c>
      <c r="N44" s="11" t="s">
        <v>45</v>
      </c>
      <c r="O44" s="11" t="s">
        <v>46</v>
      </c>
    </row>
    <row r="45" spans="1:15" s="22" customFormat="1" ht="21.75" customHeight="1" thickBot="1" x14ac:dyDescent="0.25">
      <c r="A45" s="11"/>
      <c r="B45" s="11" t="s">
        <v>49</v>
      </c>
      <c r="C45" s="21" t="s">
        <v>26</v>
      </c>
      <c r="D45" s="11" t="s">
        <v>49</v>
      </c>
      <c r="E45" s="21" t="s">
        <v>26</v>
      </c>
      <c r="F45" s="11" t="s">
        <v>49</v>
      </c>
      <c r="G45" s="21" t="s">
        <v>26</v>
      </c>
      <c r="H45" s="11" t="s">
        <v>49</v>
      </c>
      <c r="I45" s="21" t="s">
        <v>26</v>
      </c>
      <c r="J45" s="11" t="s">
        <v>49</v>
      </c>
      <c r="K45" s="21" t="s">
        <v>26</v>
      </c>
      <c r="L45" s="11" t="s">
        <v>49</v>
      </c>
      <c r="M45" s="21" t="s">
        <v>26</v>
      </c>
      <c r="N45" s="11" t="s">
        <v>49</v>
      </c>
      <c r="O45" s="21" t="s">
        <v>26</v>
      </c>
    </row>
    <row r="46" spans="1:15" ht="28.5" customHeight="1" thickBot="1" x14ac:dyDescent="0.25">
      <c r="A46" s="35" t="s">
        <v>19</v>
      </c>
      <c r="B46" s="47">
        <f t="shared" ref="B46:M46" si="42">B42-B27</f>
        <v>0</v>
      </c>
      <c r="C46" s="3">
        <f t="shared" si="42"/>
        <v>413698.55000000005</v>
      </c>
      <c r="D46" s="47">
        <f t="shared" si="42"/>
        <v>0</v>
      </c>
      <c r="E46" s="3">
        <f t="shared" si="42"/>
        <v>138203.25</v>
      </c>
      <c r="F46" s="47">
        <f t="shared" si="42"/>
        <v>0</v>
      </c>
      <c r="G46" s="3">
        <f t="shared" si="42"/>
        <v>0</v>
      </c>
      <c r="H46" s="47">
        <f t="shared" si="42"/>
        <v>0</v>
      </c>
      <c r="I46" s="3">
        <f t="shared" si="42"/>
        <v>0</v>
      </c>
      <c r="J46" s="47">
        <f t="shared" si="42"/>
        <v>0</v>
      </c>
      <c r="K46" s="3">
        <f t="shared" si="42"/>
        <v>57529</v>
      </c>
      <c r="L46" s="47">
        <f t="shared" si="42"/>
        <v>0</v>
      </c>
      <c r="M46" s="3">
        <f t="shared" si="42"/>
        <v>0</v>
      </c>
      <c r="N46" s="47">
        <f t="shared" ref="N46:O46" si="43">N42-N27</f>
        <v>0</v>
      </c>
      <c r="O46" s="3">
        <f t="shared" si="43"/>
        <v>609430.79999999993</v>
      </c>
    </row>
  </sheetData>
  <mergeCells count="3">
    <mergeCell ref="A1:C1"/>
    <mergeCell ref="A29:C29"/>
    <mergeCell ref="D1:H1"/>
  </mergeCells>
  <phoneticPr fontId="7" type="noConversion"/>
  <pageMargins left="0.55118110236220474" right="0.27559055118110237" top="0.98425196850393704" bottom="0.98425196850393704" header="0.51181102362204722" footer="0.51181102362204722"/>
  <pageSetup paperSize="9" scale="66" orientation="landscape" r:id="rId1"/>
  <headerFooter alignWithMargins="0">
    <oddHeader>&amp;L&amp;D&amp;R&amp;F</oddHeader>
    <oddFooter>&amp;R&amp;P of &amp;N</oddFooter>
  </headerFooter>
  <rowBreaks count="1" manualBreakCount="1">
    <brk id="2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Overview</vt:lpstr>
      <vt:lpstr>Detail</vt:lpstr>
      <vt:lpstr>Detail!Zone_d_impression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Philippe</cp:lastModifiedBy>
  <cp:lastPrinted>2017-08-17T07:53:12Z</cp:lastPrinted>
  <dcterms:created xsi:type="dcterms:W3CDTF">2008-07-10T11:46:21Z</dcterms:created>
  <dcterms:modified xsi:type="dcterms:W3CDTF">2018-06-22T09:26:27Z</dcterms:modified>
</cp:coreProperties>
</file>