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Egnyte\Shared\EAPN\5. GOVERNING BODIES\Bodies\General Assembly\2022 General Assembly\16 June 2022\Agenda and Supporting documents\"/>
    </mc:Choice>
  </mc:AlternateContent>
  <xr:revisionPtr revIDLastSave="0" documentId="8_{223F3AA5-9E36-4CA2-98F3-34D08F9437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 budget" sheetId="1" r:id="rId1"/>
    <sheet name="Detailed budget" sheetId="2" r:id="rId2"/>
  </sheets>
  <definedNames>
    <definedName name="_xlnm.Print_Area" localSheetId="1">'Detailed budget'!$A$1:$L$219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3" i="2" l="1"/>
  <c r="K102" i="2"/>
  <c r="K101" i="2"/>
  <c r="K104" i="2"/>
  <c r="K105" i="2"/>
  <c r="C204" i="2" l="1"/>
  <c r="E113" i="2" l="1"/>
  <c r="E112" i="2"/>
  <c r="I71" i="2"/>
  <c r="J71" i="2" s="1"/>
  <c r="D71" i="2"/>
  <c r="F144" i="2" l="1"/>
  <c r="E111" i="2" l="1"/>
  <c r="E110" i="2"/>
  <c r="E109" i="2"/>
  <c r="E108" i="2"/>
  <c r="E107" i="2"/>
  <c r="E82" i="2"/>
  <c r="G27" i="2"/>
  <c r="G31" i="2"/>
  <c r="G32" i="2"/>
  <c r="G29" i="2"/>
  <c r="E171" i="2" l="1"/>
  <c r="E172" i="2"/>
  <c r="G26" i="2" l="1"/>
  <c r="E103" i="2"/>
  <c r="K96" i="2" l="1"/>
  <c r="G40" i="2" l="1"/>
  <c r="K121" i="2" l="1"/>
  <c r="K100" i="2"/>
  <c r="K99" i="2"/>
  <c r="K98" i="2"/>
  <c r="K97" i="2"/>
  <c r="K120" i="2"/>
  <c r="K115" i="2" l="1"/>
  <c r="D130" i="2" s="1"/>
  <c r="J21" i="1" s="1"/>
  <c r="K125" i="2" l="1"/>
  <c r="D131" i="2" s="1"/>
  <c r="J22" i="1" s="1"/>
  <c r="G30" i="2" l="1"/>
  <c r="E169" i="2" l="1"/>
  <c r="F143" i="2" l="1"/>
  <c r="G50" i="2" l="1"/>
  <c r="E106" i="2" l="1"/>
  <c r="E105" i="2"/>
  <c r="K88" i="2"/>
  <c r="K91" i="2" l="1"/>
  <c r="C213" i="2"/>
  <c r="J216" i="2" s="1"/>
  <c r="B16" i="1" s="1"/>
  <c r="C206" i="2"/>
  <c r="J215" i="2" s="1"/>
  <c r="B11" i="1" s="1"/>
  <c r="E177" i="2"/>
  <c r="E176" i="2"/>
  <c r="E175" i="2"/>
  <c r="E174" i="2"/>
  <c r="E173" i="2"/>
  <c r="E170" i="2"/>
  <c r="E168" i="2"/>
  <c r="E167" i="2"/>
  <c r="E159" i="2"/>
  <c r="E158" i="2"/>
  <c r="E151" i="2"/>
  <c r="F145" i="2"/>
  <c r="E104" i="2"/>
  <c r="E102" i="2"/>
  <c r="E101" i="2"/>
  <c r="K82" i="2"/>
  <c r="I73" i="2"/>
  <c r="D73" i="2"/>
  <c r="I72" i="2"/>
  <c r="D72" i="2"/>
  <c r="I70" i="2"/>
  <c r="D70" i="2"/>
  <c r="G54" i="2"/>
  <c r="G53" i="2"/>
  <c r="G52" i="2"/>
  <c r="G51" i="2"/>
  <c r="G47" i="2"/>
  <c r="G46" i="2"/>
  <c r="G45" i="2"/>
  <c r="G44" i="2"/>
  <c r="G41" i="2"/>
  <c r="G39" i="2"/>
  <c r="G33" i="2"/>
  <c r="G28" i="2"/>
  <c r="G25" i="2"/>
  <c r="G24" i="2"/>
  <c r="G21" i="2"/>
  <c r="G20" i="2"/>
  <c r="G19" i="2"/>
  <c r="G18" i="2"/>
  <c r="E115" i="2" l="1"/>
  <c r="G35" i="2"/>
  <c r="J8" i="1" s="1"/>
  <c r="J70" i="2"/>
  <c r="J73" i="2"/>
  <c r="G42" i="2"/>
  <c r="J9" i="1" s="1"/>
  <c r="E160" i="2"/>
  <c r="E178" i="2"/>
  <c r="G22" i="2"/>
  <c r="J7" i="1" s="1"/>
  <c r="D75" i="2"/>
  <c r="J13" i="1" s="1"/>
  <c r="J72" i="2"/>
  <c r="K84" i="2"/>
  <c r="J17" i="1" s="1"/>
  <c r="G48" i="2"/>
  <c r="J10" i="1" s="1"/>
  <c r="G55" i="2"/>
  <c r="J11" i="1" s="1"/>
  <c r="E89" i="2"/>
  <c r="E95" i="2"/>
  <c r="J18" i="1" s="1"/>
  <c r="E154" i="2"/>
  <c r="I75" i="2"/>
  <c r="J14" i="1" s="1"/>
  <c r="F147" i="2"/>
  <c r="L154" i="2"/>
  <c r="K168" i="2" l="1"/>
  <c r="J26" i="1"/>
  <c r="K167" i="2"/>
  <c r="J25" i="1"/>
  <c r="K169" i="2"/>
  <c r="J27" i="1"/>
  <c r="K6" i="1"/>
  <c r="K12" i="1"/>
  <c r="D125" i="2"/>
  <c r="J16" i="1"/>
  <c r="K170" i="2"/>
  <c r="J28" i="1"/>
  <c r="K166" i="2"/>
  <c r="J24" i="1"/>
  <c r="D126" i="2"/>
  <c r="D127" i="2"/>
  <c r="G56" i="2"/>
  <c r="B185" i="2" s="1"/>
  <c r="J75" i="2"/>
  <c r="B186" i="2" s="1"/>
  <c r="K171" i="2" l="1"/>
  <c r="B188" i="2" s="1"/>
  <c r="D129" i="2"/>
  <c r="J20" i="1"/>
  <c r="D128" i="2"/>
  <c r="J19" i="1"/>
  <c r="K23" i="1"/>
  <c r="K15" i="1" l="1"/>
  <c r="K29" i="1" s="1"/>
  <c r="K32" i="1" s="1"/>
  <c r="D132" i="2"/>
  <c r="B187" i="2" s="1"/>
  <c r="B189" i="2" s="1"/>
  <c r="H195" i="2" s="1"/>
  <c r="J217" i="2" s="1"/>
  <c r="J219" i="2" l="1"/>
  <c r="A220" i="2" s="1"/>
  <c r="B28" i="1"/>
  <c r="B32" i="1" s="1"/>
  <c r="J2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Joline WELLINGHOFF-SALAVERT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Joline WELLINGHOFF-SALAVERT: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<sst xmlns="http://schemas.openxmlformats.org/spreadsheetml/2006/main" count="327" uniqueCount="253">
  <si>
    <t>SUMMARY PAGE OF THE PROVISIONAL BUDGET IN EURO</t>
  </si>
  <si>
    <t>This form has not to be filled in, Excel will automatically insert all the total amounts of the sheet "Detailed budget" - Summary page to be printed and signed by legal representative</t>
  </si>
  <si>
    <t>INCOME</t>
  </si>
  <si>
    <t>EXPENSES</t>
  </si>
  <si>
    <t>ELIGIBLE COSTS</t>
  </si>
  <si>
    <t>Total
per item</t>
  </si>
  <si>
    <t>Total
per heading</t>
  </si>
  <si>
    <t>Heading 1 Staff =</t>
  </si>
  <si>
    <t>Management</t>
  </si>
  <si>
    <t xml:space="preserve">Administration </t>
  </si>
  <si>
    <t>BENEFICIARY's</t>
  </si>
  <si>
    <t>Secretarial costs</t>
  </si>
  <si>
    <t xml:space="preserve">CONTRIBUTION </t>
  </si>
  <si>
    <t>Accounting</t>
  </si>
  <si>
    <t>IN CASH =</t>
  </si>
  <si>
    <t>Other staff</t>
  </si>
  <si>
    <t>Heading 2 Travel</t>
  </si>
  <si>
    <t>Travel</t>
  </si>
  <si>
    <t xml:space="preserve">REVENUE </t>
  </si>
  <si>
    <t>Accomodation and subsistence cost</t>
  </si>
  <si>
    <t xml:space="preserve">GENERATED </t>
  </si>
  <si>
    <t>Heading 3 Services =</t>
  </si>
  <si>
    <t xml:space="preserve">BY THE ACTION = </t>
  </si>
  <si>
    <t>Information and dissemination cost</t>
  </si>
  <si>
    <t>Translations costs</t>
  </si>
  <si>
    <t>Specific project evaluation</t>
  </si>
  <si>
    <t>Reproductions and publications</t>
  </si>
  <si>
    <t>Interpretation</t>
  </si>
  <si>
    <t>Other services</t>
  </si>
  <si>
    <t>Heading 4 Administration =</t>
  </si>
  <si>
    <t>Rent of equipment or depreciation of new equipment</t>
  </si>
  <si>
    <t>Hire of rooms</t>
  </si>
  <si>
    <t>Hire of intepreting booths</t>
  </si>
  <si>
    <t>COMMISSION</t>
  </si>
  <si>
    <t>Audits</t>
  </si>
  <si>
    <t>GRANT (S) =</t>
  </si>
  <si>
    <t>Other administrative costs</t>
  </si>
  <si>
    <t>TOTAL DIRECT ELIGIBLE COSTS D1</t>
  </si>
  <si>
    <t>TOTAL INCOME</t>
  </si>
  <si>
    <t>TOTAL COST OF THE OPERATION</t>
  </si>
  <si>
    <t>Signature:</t>
  </si>
  <si>
    <t xml:space="preserve">Name of Applicant: </t>
  </si>
  <si>
    <t>DETAILED BUDGET</t>
  </si>
  <si>
    <t>The budget has to be presented in €. 
Where the Euro is not the national currency the applicant must mention the national currency used and the date and rate of change applied (see http://europa.eu.int/comm/budget/inforeuro)</t>
  </si>
  <si>
    <t>DIRECT ELIGIBLE COSTS</t>
  </si>
  <si>
    <r>
      <t xml:space="preserve">HEADING 1: STAFF OF THE ORGANISATION </t>
    </r>
    <r>
      <rPr>
        <b/>
        <sz val="14"/>
        <rFont val="Arial"/>
        <family val="2"/>
      </rPr>
      <t>SPECIFICALLY ASSIGNED  TO THE OPERATION</t>
    </r>
  </si>
  <si>
    <t>- Daily salary cost=yearly gross salary including social security charges divided by 225 working days (staff costs must be based on real salaries)
- Number of working days are those exclusively devoted to the preparation and implementation of proposal</t>
  </si>
  <si>
    <t>Please provide full details on calculation and composition of staff costs and functions performed on an extra document (see checklist of the guidelines)</t>
  </si>
  <si>
    <t>Name</t>
  </si>
  <si>
    <t>Name of organisation and function within this organisation</t>
  </si>
  <si>
    <t xml:space="preserve">Status </t>
  </si>
  <si>
    <t xml:space="preserve">Daily salary cost </t>
  </si>
  <si>
    <t xml:space="preserve">Number of days </t>
  </si>
  <si>
    <t xml:space="preserve"> Total in Euro</t>
  </si>
  <si>
    <t>Part time</t>
  </si>
  <si>
    <t>Total cost Management</t>
  </si>
  <si>
    <t>Administration</t>
  </si>
  <si>
    <t>Administration and Finance Manager</t>
  </si>
  <si>
    <t>Communication Officer</t>
  </si>
  <si>
    <t>Policy Coordinator</t>
  </si>
  <si>
    <t>Senior Policy Officer</t>
  </si>
  <si>
    <t>Development Officer</t>
  </si>
  <si>
    <t>Total Administration</t>
  </si>
  <si>
    <t>Information and Events Manager</t>
  </si>
  <si>
    <t>Office Manager</t>
  </si>
  <si>
    <t>Total cost secretaries</t>
  </si>
  <si>
    <t xml:space="preserve">Accountant </t>
  </si>
  <si>
    <t>Total cost accountancy</t>
  </si>
  <si>
    <t xml:space="preserve">EAPN </t>
  </si>
  <si>
    <t>Free lance</t>
  </si>
  <si>
    <t>Total other staff</t>
  </si>
  <si>
    <t>TOTAL STAFF COST</t>
  </si>
  <si>
    <t>HEADING 2 - COST FOR TRAVEL AND SUBSISTENCE ALLOWANCES</t>
  </si>
  <si>
    <t>Establish a list below of all events for which travel and subsistence costs are necessary and refer to these in the following budget table accordingly</t>
  </si>
  <si>
    <t>Type of Event</t>
  </si>
  <si>
    <t>Reference *)</t>
  </si>
  <si>
    <t>Location</t>
  </si>
  <si>
    <t>Subject of the event</t>
  </si>
  <si>
    <t>Bureau</t>
  </si>
  <si>
    <t>Brussels</t>
  </si>
  <si>
    <t>Staff support and supervision of Director, Financial Overview, planning of Exco meeting</t>
  </si>
  <si>
    <t>EXCO 1</t>
  </si>
  <si>
    <t>EXCO 3</t>
  </si>
  <si>
    <t>Missions Staff</t>
  </si>
  <si>
    <t>REP</t>
  </si>
  <si>
    <t xml:space="preserve">Assisting in meetings as representative of EAPN </t>
  </si>
  <si>
    <t>PPOV</t>
  </si>
  <si>
    <t>CONF</t>
  </si>
  <si>
    <t>National work on People Experiencing Poverty</t>
  </si>
  <si>
    <t>POV</t>
  </si>
  <si>
    <t>*) Choose a reference for your event which can be used in the following budget items, for example Conf 1, Conf 2, Sem 1, Train1</t>
  </si>
  <si>
    <t xml:space="preserve">
- See also information concerning maximum of subsistence cost allowed in guidelines
</t>
  </si>
  <si>
    <t>Reference of the event (according to the above references)</t>
  </si>
  <si>
    <t>Travel cost per person</t>
  </si>
  <si>
    <t>Number of persons</t>
  </si>
  <si>
    <t>Travel sub-total</t>
  </si>
  <si>
    <t>maximum daily allowance per person</t>
  </si>
  <si>
    <t>Accomo-
dation ceiling (hotel)</t>
  </si>
  <si>
    <t>Number of days</t>
  </si>
  <si>
    <t>Subsis-
tence 
sub total</t>
  </si>
  <si>
    <t>GRAND
TOTAL</t>
  </si>
  <si>
    <t>EUISG 1</t>
  </si>
  <si>
    <t xml:space="preserve">HEADING 3 : COST FOR SERVICES </t>
  </si>
  <si>
    <t>Cost for information and dissemination</t>
  </si>
  <si>
    <t>Cost for translation (see Annex II of the guidelines)</t>
  </si>
  <si>
    <t>for example, advertisements, distribution, etc - please add specifications</t>
  </si>
  <si>
    <t>Description of documents to be translated (from .. into..)</t>
  </si>
  <si>
    <t>Number of languages</t>
  </si>
  <si>
    <t>Cost per page</t>
  </si>
  <si>
    <t>Number
 of pages</t>
  </si>
  <si>
    <t>Total cost</t>
  </si>
  <si>
    <t>Nature of costs</t>
  </si>
  <si>
    <t>Quantity</t>
  </si>
  <si>
    <t>Unit cost</t>
  </si>
  <si>
    <t xml:space="preserve">TOTAL </t>
  </si>
  <si>
    <t xml:space="preserve"> TOTAL </t>
  </si>
  <si>
    <t>Cost for evaluation</t>
  </si>
  <si>
    <t>Cost for reproduction and publication</t>
  </si>
  <si>
    <t>Description of tasks to be performed and name of evaluator</t>
  </si>
  <si>
    <t xml:space="preserve">Cost per day
 </t>
  </si>
  <si>
    <t>Description of document to be reproduced or published</t>
  </si>
  <si>
    <t xml:space="preserve"> Fees for interpreters</t>
  </si>
  <si>
    <t>Ref. of the event (according to your reference under Heading 2 "Travel")</t>
  </si>
  <si>
    <t>Number of interpreters</t>
  </si>
  <si>
    <t>Cost per day</t>
  </si>
  <si>
    <t>BU 1</t>
  </si>
  <si>
    <t>BU 2</t>
  </si>
  <si>
    <t>Costs for external experts (see annex II of the guidelines)</t>
  </si>
  <si>
    <t>For example for experts or consultants, etc.</t>
  </si>
  <si>
    <t xml:space="preserve"> Status and tasks to be performed</t>
  </si>
  <si>
    <t>Daily salary cost</t>
  </si>
  <si>
    <t>Total in Euro</t>
  </si>
  <si>
    <t>Staff Development Days</t>
  </si>
  <si>
    <t>Staff Development of Personal Skills</t>
  </si>
  <si>
    <t>Total cost of all items in Heading Services</t>
  </si>
  <si>
    <t>Expert accountant</t>
  </si>
  <si>
    <t>Cost for translation</t>
  </si>
  <si>
    <t>Cost for publication and reproduction</t>
  </si>
  <si>
    <t>Costs for interpreters</t>
  </si>
  <si>
    <t>External experts</t>
  </si>
  <si>
    <t>TOTAL</t>
  </si>
  <si>
    <t>Total cost of Services</t>
  </si>
  <si>
    <t>HEADING 4 : COST FOR ADMINISTRATION</t>
  </si>
  <si>
    <t>HEADING - ADMINISTRATION</t>
  </si>
  <si>
    <t>Rent of equipment or depreciation of New Techical Equipment (no depreciation of office material such as chairs, tables etc.!!!)</t>
  </si>
  <si>
    <r>
      <t xml:space="preserve">Cost for rental or depreciation of </t>
    </r>
    <r>
      <rPr>
        <b/>
        <sz val="11"/>
        <color indexed="10"/>
        <rFont val="Arial"/>
        <family val="2"/>
      </rPr>
      <t>new</t>
    </r>
    <r>
      <rPr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technical</t>
    </r>
    <r>
      <rPr>
        <sz val="11"/>
        <color indexed="10"/>
        <rFont val="Arial"/>
        <family val="2"/>
      </rPr>
      <t xml:space="preserve"> equipment, please specify !! Equipement of less than € 1000 does not need to be depreciated</t>
    </r>
    <r>
      <rPr>
        <b/>
        <sz val="11"/>
        <color indexed="10"/>
        <rFont val="Arial"/>
        <family val="2"/>
      </rPr>
      <t xml:space="preserve">
</t>
    </r>
  </si>
  <si>
    <r>
      <t xml:space="preserve">Is only eligible:
. Rent (leasing) for a determined period
. linear depreciation for </t>
    </r>
    <r>
      <rPr>
        <b/>
        <sz val="11"/>
        <color indexed="10"/>
        <rFont val="Arial"/>
        <family val="2"/>
      </rPr>
      <t>new</t>
    </r>
    <r>
      <rPr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technical</t>
    </r>
    <r>
      <rPr>
        <sz val="11"/>
        <color indexed="10"/>
        <rFont val="Arial"/>
        <family val="2"/>
      </rPr>
      <t xml:space="preserve"> equipment over 3 years ; for existing equipment depreciation is only allowed if this equipment is less than 3 years old and not entirely depreciated.
Example for calculation of depreciation: cost equipement new 999 €; depreciation 999:3 years = 333 €/year; use of the equipment for a period of 6 months; eligible depreciation 333 : 2 =€ 166,5 </t>
    </r>
  </si>
  <si>
    <t>Type of equipment</t>
  </si>
  <si>
    <t>Unit cost of new equipment</t>
  </si>
  <si>
    <t>Eligible cost (depreciation cost per item of equipment)</t>
  </si>
  <si>
    <t>Purchase laptops</t>
  </si>
  <si>
    <t xml:space="preserve">Total </t>
  </si>
  <si>
    <t>Hire of rooms (cost of rent of meeting or conference rooms, etc)</t>
  </si>
  <si>
    <t>Hire of interpreting booths</t>
  </si>
  <si>
    <t>Subject of event (according to your reference under Heading 2 "Travel")</t>
  </si>
  <si>
    <t>Cost of rent per day</t>
  </si>
  <si>
    <t>TOTAL IN €</t>
  </si>
  <si>
    <t>Subject of event (and reference)</t>
  </si>
  <si>
    <t>Total in €</t>
  </si>
  <si>
    <t>Costs for Audits</t>
  </si>
  <si>
    <t>Nature of Audit</t>
  </si>
  <si>
    <t>External Audit</t>
  </si>
  <si>
    <t>Other administrative costs : rent of offices and related charges, see Annex II of the guidelines</t>
  </si>
  <si>
    <t>exchange losses are not eligible</t>
  </si>
  <si>
    <t>Total of Heading Administration</t>
  </si>
  <si>
    <t xml:space="preserve">Rent of equipment or Depreciation of New Techical Equipment </t>
  </si>
  <si>
    <t>Rent offices + charges</t>
  </si>
  <si>
    <t>Photocopies</t>
  </si>
  <si>
    <t>Technical support</t>
  </si>
  <si>
    <t>Electricity</t>
  </si>
  <si>
    <t>Other administrative equipment</t>
  </si>
  <si>
    <t>Cleaning</t>
  </si>
  <si>
    <t>Telephone and fax</t>
  </si>
  <si>
    <t>Postage</t>
  </si>
  <si>
    <t>Office supplies</t>
  </si>
  <si>
    <t>Insurances</t>
  </si>
  <si>
    <t>Bank charges</t>
  </si>
  <si>
    <t>TOTAL ELIGIBLE COST</t>
  </si>
  <si>
    <t xml:space="preserve">Total cost of all Headings </t>
  </si>
  <si>
    <t xml:space="preserve">Staff </t>
  </si>
  <si>
    <t>Travel and Subsistence</t>
  </si>
  <si>
    <t>Services</t>
  </si>
  <si>
    <t>Total costs</t>
  </si>
  <si>
    <t>BENEFICIARY'S CONTRIBUTION IN CASH</t>
  </si>
  <si>
    <t>Contributions</t>
  </si>
  <si>
    <t>Amount</t>
  </si>
  <si>
    <t>Breakdown (name of organisation and amount)</t>
  </si>
  <si>
    <t>contribution in cash of the applicant on its own resources - explain origin of resources (contribution of members, own capital, etc) and enclose declaration of commitment to co-financing</t>
  </si>
  <si>
    <t xml:space="preserve">co-financing in cash from other sources (enclose declarations of commitment to co-financing)
</t>
  </si>
  <si>
    <t>Total of beneficiary's contribution in cash</t>
  </si>
  <si>
    <t>Revenue generated by the operation</t>
  </si>
  <si>
    <t xml:space="preserve">Description of revenue </t>
  </si>
  <si>
    <t>Estimated amount</t>
  </si>
  <si>
    <t>Details on calculation</t>
  </si>
  <si>
    <t>Total of revenue generated by the operation</t>
  </si>
  <si>
    <t>Commission grant requested</t>
  </si>
  <si>
    <t>Percentage of the grant  to the total cost</t>
  </si>
  <si>
    <t>Website and social media</t>
  </si>
  <si>
    <t>All over</t>
  </si>
  <si>
    <t>Stagiaires</t>
  </si>
  <si>
    <t>GA</t>
  </si>
  <si>
    <t xml:space="preserve"> </t>
  </si>
  <si>
    <t>Philippe Lemmens</t>
  </si>
  <si>
    <t>Elke Vandermeerschen</t>
  </si>
  <si>
    <t>Mathias Maucher</t>
  </si>
  <si>
    <t>Sigrid Dahmen</t>
  </si>
  <si>
    <t>Rebecca Lee</t>
  </si>
  <si>
    <t>CB 1</t>
  </si>
  <si>
    <t>Magda Tancau</t>
  </si>
  <si>
    <t>Costs for other services</t>
  </si>
  <si>
    <t>EUROPEAN ANTI POVERTY NETWORK Budget 2021</t>
  </si>
  <si>
    <t>TBC</t>
  </si>
  <si>
    <t>Interim Director</t>
  </si>
  <si>
    <t>Depreciation premises</t>
  </si>
  <si>
    <t>32 Countries</t>
  </si>
  <si>
    <t>Communication CIP</t>
  </si>
  <si>
    <t>September</t>
  </si>
  <si>
    <t>Anna Krozser</t>
  </si>
  <si>
    <t>Madeline Vander Velde</t>
  </si>
  <si>
    <t>Fixed term</t>
  </si>
  <si>
    <t>Kahina Rabahi</t>
  </si>
  <si>
    <t>Full time</t>
  </si>
  <si>
    <t>Sabrina Iannazzone</t>
  </si>
  <si>
    <t>Florence Leysen</t>
  </si>
  <si>
    <t xml:space="preserve">CIP </t>
  </si>
  <si>
    <t>Daniel Spiers</t>
  </si>
  <si>
    <t>Claudia Guerra</t>
  </si>
  <si>
    <t>BU 3 - Bxl</t>
  </si>
  <si>
    <t>Dates</t>
  </si>
  <si>
    <t>BU 3</t>
  </si>
  <si>
    <t>2-3</t>
  </si>
  <si>
    <t>Catering BU 3 - 15 persons</t>
  </si>
  <si>
    <t>National work on People Experiencing Poverty by a possible 32 Networks of EAPN</t>
  </si>
  <si>
    <t xml:space="preserve">September </t>
  </si>
  <si>
    <t>16-18</t>
  </si>
  <si>
    <t>EXCO 2020</t>
  </si>
  <si>
    <t>BU 4</t>
  </si>
  <si>
    <t>EOS 1</t>
  </si>
  <si>
    <t>EXCO2</t>
  </si>
  <si>
    <t>Wealth Explainer</t>
  </si>
  <si>
    <t>Coaching facillitation (online meetings)</t>
  </si>
  <si>
    <t>Consultancy Policy FPA/SGA</t>
  </si>
  <si>
    <t>Consultant Communication Support</t>
  </si>
  <si>
    <t>POV - Catering 9 Networks</t>
  </si>
  <si>
    <t>Rent payment + accounting system</t>
  </si>
  <si>
    <t>Members contributions: 8 400 € - Contracts Networks: 206 129,58   = 214 529,58 €</t>
  </si>
  <si>
    <t>Name of organisation: EAPN aisbl</t>
  </si>
  <si>
    <t>Place and date: Brussels 30.03.2022</t>
  </si>
  <si>
    <t>Name of legal representative: Helder Ferreira</t>
  </si>
  <si>
    <t>Poverty Watch (24 Networks)</t>
  </si>
  <si>
    <t>Work for EU ISG by 20 of the National Networks</t>
  </si>
  <si>
    <t>PPOV - Work on People Experiencing Poverty by 21 of the National Networks</t>
  </si>
  <si>
    <t>Translations of EAPN publications - 15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</si>
</sst>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i/>
      <sz val="8"/>
      <color indexed="10"/>
      <name val="Arial"/>
      <family val="2"/>
    </font>
    <font>
      <b/>
      <i/>
      <sz val="12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13"/>
      <name val="Arial"/>
      <family val="2"/>
    </font>
    <font>
      <b/>
      <sz val="2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Calibri"/>
      <family val="2"/>
      <scheme val="minor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8" fillId="0" borderId="0" xfId="0" applyFont="1" applyFill="1" applyBorder="1" applyProtection="1"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>
      <alignment vertical="top" wrapText="1"/>
    </xf>
    <xf numFmtId="0" fontId="0" fillId="0" borderId="0" xfId="0" applyFill="1" applyProtection="1">
      <protection locked="0"/>
    </xf>
    <xf numFmtId="0" fontId="8" fillId="3" borderId="26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0" fillId="0" borderId="0" xfId="0" applyFill="1" applyProtection="1"/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6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8" fillId="5" borderId="5" xfId="0" applyFont="1" applyFill="1" applyBorder="1" applyProtection="1">
      <protection locked="0"/>
    </xf>
    <xf numFmtId="0" fontId="16" fillId="5" borderId="0" xfId="0" applyFont="1" applyFill="1" applyBorder="1" applyProtection="1">
      <protection locked="0"/>
    </xf>
    <xf numFmtId="0" fontId="16" fillId="5" borderId="24" xfId="0" applyFont="1" applyFill="1" applyBorder="1" applyProtection="1"/>
    <xf numFmtId="0" fontId="16" fillId="0" borderId="0" xfId="0" applyFont="1" applyProtection="1">
      <protection locked="0"/>
    </xf>
    <xf numFmtId="0" fontId="16" fillId="0" borderId="11" xfId="0" applyFont="1" applyFill="1" applyBorder="1" applyAlignment="1" applyProtection="1">
      <alignment wrapText="1"/>
      <protection locked="0"/>
    </xf>
    <xf numFmtId="0" fontId="16" fillId="0" borderId="18" xfId="0" applyFont="1" applyFill="1" applyBorder="1" applyAlignment="1" applyProtection="1">
      <alignment wrapText="1"/>
      <protection locked="0"/>
    </xf>
    <xf numFmtId="4" fontId="16" fillId="3" borderId="18" xfId="0" applyNumberFormat="1" applyFont="1" applyFill="1" applyBorder="1" applyProtection="1">
      <protection locked="0"/>
    </xf>
    <xf numFmtId="0" fontId="16" fillId="3" borderId="18" xfId="0" applyNumberFormat="1" applyFont="1" applyFill="1" applyBorder="1" applyProtection="1">
      <protection locked="0"/>
    </xf>
    <xf numFmtId="4" fontId="16" fillId="3" borderId="12" xfId="0" applyNumberFormat="1" applyFont="1" applyFill="1" applyBorder="1" applyProtection="1"/>
    <xf numFmtId="9" fontId="16" fillId="0" borderId="0" xfId="0" applyNumberFormat="1" applyFont="1" applyProtection="1">
      <protection locked="0"/>
    </xf>
    <xf numFmtId="4" fontId="18" fillId="6" borderId="12" xfId="0" applyNumberFormat="1" applyFont="1" applyFill="1" applyBorder="1" applyProtection="1"/>
    <xf numFmtId="0" fontId="16" fillId="0" borderId="11" xfId="0" applyFont="1" applyFill="1" applyBorder="1" applyAlignment="1" applyProtection="1">
      <alignment vertical="center" wrapText="1"/>
      <protection locked="0"/>
    </xf>
    <xf numFmtId="0" fontId="16" fillId="6" borderId="5" xfId="0" applyFont="1" applyFill="1" applyBorder="1" applyAlignment="1" applyProtection="1">
      <alignment wrapText="1"/>
      <protection locked="0"/>
    </xf>
    <xf numFmtId="0" fontId="16" fillId="6" borderId="0" xfId="0" applyFont="1" applyFill="1" applyBorder="1" applyAlignment="1" applyProtection="1">
      <alignment wrapText="1"/>
      <protection locked="0"/>
    </xf>
    <xf numFmtId="0" fontId="18" fillId="6" borderId="0" xfId="0" applyFont="1" applyFill="1" applyBorder="1" applyProtection="1">
      <protection locked="0"/>
    </xf>
    <xf numFmtId="0" fontId="16" fillId="6" borderId="0" xfId="0" applyFont="1" applyFill="1" applyBorder="1" applyProtection="1">
      <protection locked="0"/>
    </xf>
    <xf numFmtId="0" fontId="18" fillId="5" borderId="5" xfId="0" applyFont="1" applyFill="1" applyBorder="1" applyAlignment="1" applyProtection="1">
      <alignment wrapText="1"/>
      <protection locked="0"/>
    </xf>
    <xf numFmtId="0" fontId="16" fillId="5" borderId="0" xfId="0" applyFont="1" applyFill="1" applyBorder="1" applyAlignment="1" applyProtection="1">
      <alignment wrapText="1"/>
      <protection locked="0"/>
    </xf>
    <xf numFmtId="0" fontId="16" fillId="6" borderId="40" xfId="0" applyFont="1" applyFill="1" applyBorder="1" applyProtection="1">
      <protection locked="0"/>
    </xf>
    <xf numFmtId="0" fontId="16" fillId="6" borderId="41" xfId="0" applyFont="1" applyFill="1" applyBorder="1" applyProtection="1">
      <protection locked="0"/>
    </xf>
    <xf numFmtId="0" fontId="18" fillId="6" borderId="41" xfId="0" applyFont="1" applyFill="1" applyBorder="1" applyProtection="1">
      <protection locked="0"/>
    </xf>
    <xf numFmtId="4" fontId="18" fillId="6" borderId="17" xfId="0" applyNumberFormat="1" applyFont="1" applyFill="1" applyBorder="1" applyProtection="1"/>
    <xf numFmtId="0" fontId="9" fillId="2" borderId="25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4" fontId="8" fillId="2" borderId="20" xfId="0" applyNumberFormat="1" applyFont="1" applyFill="1" applyBorder="1" applyProtection="1"/>
    <xf numFmtId="0" fontId="9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horizontal="center" wrapText="1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vertical="center" wrapText="1"/>
      <protection locked="0"/>
    </xf>
    <xf numFmtId="0" fontId="9" fillId="0" borderId="18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</xf>
    <xf numFmtId="0" fontId="18" fillId="6" borderId="18" xfId="0" applyFont="1" applyFill="1" applyBorder="1" applyAlignment="1" applyProtection="1">
      <alignment horizontal="center" vertical="top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21" fillId="0" borderId="18" xfId="0" applyFont="1" applyFill="1" applyBorder="1" applyAlignment="1" applyProtection="1">
      <alignment vertical="center" wrapText="1"/>
      <protection locked="0"/>
    </xf>
    <xf numFmtId="4" fontId="16" fillId="3" borderId="18" xfId="0" applyNumberFormat="1" applyFont="1" applyFill="1" applyBorder="1" applyAlignment="1" applyProtection="1">
      <protection locked="0"/>
    </xf>
    <xf numFmtId="0" fontId="16" fillId="3" borderId="18" xfId="0" applyNumberFormat="1" applyFont="1" applyFill="1" applyBorder="1" applyAlignment="1" applyProtection="1">
      <protection locked="0"/>
    </xf>
    <xf numFmtId="4" fontId="16" fillId="3" borderId="18" xfId="0" applyNumberFormat="1" applyFont="1" applyFill="1" applyBorder="1" applyAlignment="1" applyProtection="1"/>
    <xf numFmtId="4" fontId="16" fillId="6" borderId="18" xfId="0" applyNumberFormat="1" applyFont="1" applyFill="1" applyBorder="1" applyAlignment="1" applyProtection="1">
      <protection locked="0"/>
    </xf>
    <xf numFmtId="0" fontId="16" fillId="6" borderId="18" xfId="0" applyNumberFormat="1" applyFont="1" applyFill="1" applyBorder="1" applyAlignment="1" applyProtection="1">
      <protection locked="0"/>
    </xf>
    <xf numFmtId="4" fontId="16" fillId="6" borderId="18" xfId="0" applyNumberFormat="1" applyFont="1" applyFill="1" applyBorder="1" applyAlignment="1" applyProtection="1"/>
    <xf numFmtId="4" fontId="16" fillId="0" borderId="18" xfId="0" applyNumberFormat="1" applyFont="1" applyBorder="1" applyAlignment="1" applyProtection="1"/>
    <xf numFmtId="0" fontId="21" fillId="0" borderId="18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wrapText="1"/>
      <protection locked="0"/>
    </xf>
    <xf numFmtId="0" fontId="8" fillId="2" borderId="18" xfId="0" applyFont="1" applyFill="1" applyBorder="1" applyAlignment="1" applyProtection="1">
      <protection locked="0"/>
    </xf>
    <xf numFmtId="2" fontId="8" fillId="2" borderId="18" xfId="0" applyNumberFormat="1" applyFont="1" applyFill="1" applyBorder="1" applyAlignment="1" applyProtection="1">
      <protection locked="0"/>
    </xf>
    <xf numFmtId="4" fontId="8" fillId="2" borderId="18" xfId="0" applyNumberFormat="1" applyFont="1" applyFill="1" applyBorder="1" applyAlignment="1" applyProtection="1"/>
    <xf numFmtId="0" fontId="9" fillId="2" borderId="18" xfId="0" applyFont="1" applyFill="1" applyBorder="1" applyAlignment="1" applyProtection="1">
      <protection locked="0"/>
    </xf>
    <xf numFmtId="2" fontId="6" fillId="7" borderId="0" xfId="0" applyNumberFormat="1" applyFont="1" applyFill="1" applyBorder="1" applyProtection="1"/>
    <xf numFmtId="0" fontId="6" fillId="7" borderId="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Border="1" applyProtection="1"/>
    <xf numFmtId="0" fontId="9" fillId="0" borderId="0" xfId="0" applyFont="1" applyBorder="1" applyProtection="1">
      <protection locked="0"/>
    </xf>
    <xf numFmtId="0" fontId="18" fillId="6" borderId="2" xfId="0" applyFont="1" applyFill="1" applyBorder="1" applyProtection="1">
      <protection locked="0"/>
    </xf>
    <xf numFmtId="0" fontId="18" fillId="6" borderId="4" xfId="0" applyFont="1" applyFill="1" applyBorder="1" applyProtection="1">
      <protection locked="0"/>
    </xf>
    <xf numFmtId="0" fontId="18" fillId="6" borderId="3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8" fillId="6" borderId="2" xfId="0" applyFont="1" applyFill="1" applyBorder="1"/>
    <xf numFmtId="0" fontId="18" fillId="6" borderId="4" xfId="0" applyFont="1" applyFill="1" applyBorder="1"/>
    <xf numFmtId="0" fontId="18" fillId="6" borderId="3" xfId="0" applyFont="1" applyFill="1" applyBorder="1"/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6" fillId="3" borderId="18" xfId="0" applyNumberFormat="1" applyFont="1" applyFill="1" applyBorder="1" applyAlignment="1" applyProtection="1">
      <alignment wrapText="1"/>
      <protection locked="0"/>
    </xf>
    <xf numFmtId="4" fontId="16" fillId="3" borderId="18" xfId="0" applyNumberFormat="1" applyFont="1" applyFill="1" applyBorder="1" applyAlignment="1" applyProtection="1">
      <alignment wrapText="1"/>
      <protection locked="0"/>
    </xf>
    <xf numFmtId="4" fontId="16" fillId="3" borderId="12" xfId="0" applyNumberFormat="1" applyFont="1" applyFill="1" applyBorder="1" applyAlignment="1" applyProtection="1">
      <alignment wrapText="1"/>
    </xf>
    <xf numFmtId="0" fontId="16" fillId="0" borderId="0" xfId="0" applyFont="1" applyAlignment="1" applyProtection="1"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16" fillId="0" borderId="18" xfId="0" applyNumberFormat="1" applyFont="1" applyBorder="1" applyAlignment="1" applyProtection="1">
      <alignment wrapText="1"/>
      <protection locked="0"/>
    </xf>
    <xf numFmtId="0" fontId="18" fillId="6" borderId="2" xfId="0" applyFont="1" applyFill="1" applyBorder="1" applyAlignment="1" applyProtection="1">
      <alignment wrapText="1"/>
      <protection locked="0"/>
    </xf>
    <xf numFmtId="2" fontId="18" fillId="6" borderId="4" xfId="0" applyNumberFormat="1" applyFont="1" applyFill="1" applyBorder="1" applyAlignment="1" applyProtection="1">
      <alignment wrapText="1"/>
      <protection locked="0"/>
    </xf>
    <xf numFmtId="4" fontId="18" fillId="6" borderId="49" xfId="0" applyNumberFormat="1" applyFont="1" applyFill="1" applyBorder="1" applyAlignment="1" applyProtection="1">
      <alignment wrapText="1"/>
      <protection locked="0"/>
    </xf>
    <xf numFmtId="4" fontId="18" fillId="6" borderId="50" xfId="0" applyNumberFormat="1" applyFont="1" applyFill="1" applyBorder="1" applyAlignment="1" applyProtection="1">
      <alignment wrapText="1"/>
    </xf>
    <xf numFmtId="0" fontId="18" fillId="0" borderId="0" xfId="0" applyFont="1" applyAlignment="1" applyProtection="1">
      <protection locked="0"/>
    </xf>
    <xf numFmtId="2" fontId="18" fillId="6" borderId="51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/>
    <xf numFmtId="0" fontId="16" fillId="0" borderId="0" xfId="0" applyFont="1" applyFill="1" applyProtection="1"/>
    <xf numFmtId="0" fontId="18" fillId="3" borderId="16" xfId="0" applyFont="1" applyFill="1" applyBorder="1" applyAlignment="1">
      <alignment horizontal="center" vertical="top" wrapText="1"/>
    </xf>
    <xf numFmtId="0" fontId="18" fillId="3" borderId="17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4" fontId="16" fillId="3" borderId="17" xfId="0" applyNumberFormat="1" applyFont="1" applyFill="1" applyBorder="1" applyAlignment="1" applyProtection="1">
      <alignment wrapText="1"/>
    </xf>
    <xf numFmtId="2" fontId="16" fillId="0" borderId="0" xfId="0" applyNumberFormat="1" applyFont="1" applyBorder="1" applyAlignment="1">
      <alignment horizontal="left" wrapText="1"/>
    </xf>
    <xf numFmtId="4" fontId="16" fillId="3" borderId="17" xfId="0" applyNumberFormat="1" applyFont="1" applyFill="1" applyBorder="1" applyAlignment="1" applyProtection="1">
      <alignment horizontal="right" wrapText="1"/>
    </xf>
    <xf numFmtId="0" fontId="16" fillId="3" borderId="42" xfId="0" applyNumberFormat="1" applyFont="1" applyFill="1" applyBorder="1" applyAlignment="1" applyProtection="1">
      <alignment wrapText="1"/>
      <protection locked="0"/>
    </xf>
    <xf numFmtId="4" fontId="16" fillId="3" borderId="42" xfId="0" applyNumberFormat="1" applyFont="1" applyFill="1" applyBorder="1" applyAlignment="1" applyProtection="1">
      <alignment wrapText="1"/>
      <protection locked="0"/>
    </xf>
    <xf numFmtId="4" fontId="16" fillId="3" borderId="7" xfId="0" applyNumberFormat="1" applyFont="1" applyFill="1" applyBorder="1" applyAlignment="1" applyProtection="1">
      <alignment wrapText="1"/>
    </xf>
    <xf numFmtId="2" fontId="16" fillId="0" borderId="0" xfId="0" applyNumberFormat="1" applyFont="1" applyBorder="1" applyAlignment="1">
      <alignment horizontal="right" wrapText="1"/>
    </xf>
    <xf numFmtId="2" fontId="18" fillId="6" borderId="49" xfId="0" applyNumberFormat="1" applyFont="1" applyFill="1" applyBorder="1"/>
    <xf numFmtId="4" fontId="18" fillId="6" borderId="50" xfId="0" applyNumberFormat="1" applyFont="1" applyFill="1" applyBorder="1" applyProtection="1"/>
    <xf numFmtId="2" fontId="16" fillId="0" borderId="0" xfId="0" applyNumberFormat="1" applyFont="1" applyBorder="1" applyAlignment="1">
      <alignment horizontal="right" vertical="top" wrapText="1"/>
    </xf>
    <xf numFmtId="0" fontId="18" fillId="0" borderId="0" xfId="0" applyFont="1" applyFill="1" applyBorder="1"/>
    <xf numFmtId="0" fontId="16" fillId="6" borderId="4" xfId="0" applyFont="1" applyFill="1" applyBorder="1"/>
    <xf numFmtId="0" fontId="16" fillId="6" borderId="3" xfId="0" applyFont="1" applyFill="1" applyBorder="1"/>
    <xf numFmtId="4" fontId="16" fillId="3" borderId="12" xfId="0" applyNumberFormat="1" applyFont="1" applyFill="1" applyBorder="1"/>
    <xf numFmtId="2" fontId="18" fillId="0" borderId="0" xfId="0" applyNumberFormat="1" applyFont="1" applyFill="1" applyBorder="1" applyProtection="1"/>
    <xf numFmtId="0" fontId="18" fillId="6" borderId="47" xfId="0" applyFont="1" applyFill="1" applyBorder="1"/>
    <xf numFmtId="0" fontId="18" fillId="6" borderId="53" xfId="0" applyFont="1" applyFill="1" applyBorder="1"/>
    <xf numFmtId="4" fontId="18" fillId="6" borderId="54" xfId="0" applyNumberFormat="1" applyFont="1" applyFill="1" applyBorder="1"/>
    <xf numFmtId="4" fontId="18" fillId="6" borderId="55" xfId="0" applyNumberFormat="1" applyFont="1" applyFill="1" applyBorder="1"/>
    <xf numFmtId="2" fontId="18" fillId="0" borderId="45" xfId="0" applyNumberFormat="1" applyFont="1" applyBorder="1" applyAlignment="1" applyProtection="1">
      <alignment horizontal="center" vertical="center" wrapText="1"/>
      <protection locked="0"/>
    </xf>
    <xf numFmtId="4" fontId="16" fillId="3" borderId="6" xfId="0" applyNumberFormat="1" applyFont="1" applyFill="1" applyBorder="1" applyAlignment="1" applyProtection="1">
      <alignment wrapText="1"/>
    </xf>
    <xf numFmtId="2" fontId="16" fillId="6" borderId="4" xfId="0" applyNumberFormat="1" applyFont="1" applyFill="1" applyBorder="1"/>
    <xf numFmtId="4" fontId="16" fillId="6" borderId="49" xfId="0" applyNumberFormat="1" applyFont="1" applyFill="1" applyBorder="1"/>
    <xf numFmtId="4" fontId="18" fillId="6" borderId="50" xfId="0" applyNumberFormat="1" applyFont="1" applyFill="1" applyBorder="1"/>
    <xf numFmtId="2" fontId="16" fillId="0" borderId="0" xfId="0" applyNumberFormat="1" applyFont="1" applyFill="1" applyBorder="1"/>
    <xf numFmtId="4" fontId="16" fillId="0" borderId="0" xfId="0" applyNumberFormat="1" applyFont="1" applyFill="1" applyBorder="1"/>
    <xf numFmtId="4" fontId="18" fillId="0" borderId="0" xfId="0" applyNumberFormat="1" applyFont="1" applyFill="1" applyBorder="1"/>
    <xf numFmtId="0" fontId="8" fillId="2" borderId="3" xfId="0" applyFont="1" applyFill="1" applyBorder="1" applyAlignment="1" applyProtection="1">
      <alignment horizontal="center" wrapText="1"/>
    </xf>
    <xf numFmtId="0" fontId="16" fillId="2" borderId="37" xfId="0" applyFont="1" applyFill="1" applyBorder="1" applyAlignment="1" applyProtection="1">
      <alignment horizontal="left" wrapText="1"/>
    </xf>
    <xf numFmtId="0" fontId="16" fillId="2" borderId="38" xfId="0" applyFont="1" applyFill="1" applyBorder="1" applyAlignment="1" applyProtection="1">
      <alignment horizontal="left" wrapText="1"/>
    </xf>
    <xf numFmtId="0" fontId="16" fillId="2" borderId="56" xfId="0" applyFont="1" applyFill="1" applyBorder="1" applyAlignment="1" applyProtection="1">
      <alignment horizontal="left" wrapText="1"/>
    </xf>
    <xf numFmtId="4" fontId="16" fillId="2" borderId="17" xfId="0" applyNumberFormat="1" applyFont="1" applyFill="1" applyBorder="1" applyProtection="1"/>
    <xf numFmtId="0" fontId="16" fillId="2" borderId="40" xfId="0" applyFont="1" applyFill="1" applyBorder="1" applyAlignment="1" applyProtection="1">
      <alignment horizontal="left" wrapText="1"/>
    </xf>
    <xf numFmtId="0" fontId="16" fillId="2" borderId="41" xfId="0" applyFont="1" applyFill="1" applyBorder="1" applyAlignment="1" applyProtection="1">
      <alignment horizontal="left" wrapText="1"/>
    </xf>
    <xf numFmtId="0" fontId="16" fillId="2" borderId="33" xfId="0" applyFont="1" applyFill="1" applyBorder="1" applyAlignment="1" applyProtection="1">
      <alignment horizontal="left" wrapText="1"/>
    </xf>
    <xf numFmtId="4" fontId="16" fillId="2" borderId="12" xfId="0" applyNumberFormat="1" applyFont="1" applyFill="1" applyBorder="1" applyProtection="1"/>
    <xf numFmtId="0" fontId="16" fillId="2" borderId="34" xfId="0" applyFont="1" applyFill="1" applyBorder="1" applyAlignment="1" applyProtection="1">
      <alignment horizontal="left" wrapText="1"/>
    </xf>
    <xf numFmtId="0" fontId="16" fillId="2" borderId="35" xfId="0" applyFont="1" applyFill="1" applyBorder="1" applyAlignment="1" applyProtection="1">
      <alignment horizontal="left" wrapText="1"/>
    </xf>
    <xf numFmtId="0" fontId="16" fillId="2" borderId="36" xfId="0" applyFont="1" applyFill="1" applyBorder="1" applyAlignment="1" applyProtection="1">
      <alignment horizontal="left" wrapText="1"/>
    </xf>
    <xf numFmtId="4" fontId="16" fillId="2" borderId="6" xfId="0" applyNumberFormat="1" applyFont="1" applyFill="1" applyBorder="1" applyProtection="1"/>
    <xf numFmtId="0" fontId="8" fillId="2" borderId="2" xfId="0" applyFont="1" applyFill="1" applyBorder="1" applyAlignment="1" applyProtection="1">
      <alignment horizontal="left" wrapText="1"/>
    </xf>
    <xf numFmtId="0" fontId="8" fillId="2" borderId="4" xfId="0" applyFont="1" applyFill="1" applyBorder="1" applyAlignment="1" applyProtection="1">
      <alignment horizontal="left" wrapText="1"/>
    </xf>
    <xf numFmtId="0" fontId="8" fillId="2" borderId="49" xfId="0" applyFont="1" applyFill="1" applyBorder="1" applyAlignment="1" applyProtection="1">
      <alignment horizontal="left" wrapText="1"/>
    </xf>
    <xf numFmtId="4" fontId="8" fillId="2" borderId="50" xfId="0" applyNumberFormat="1" applyFont="1" applyFill="1" applyBorder="1" applyProtection="1"/>
    <xf numFmtId="0" fontId="6" fillId="0" borderId="0" xfId="0" applyFont="1" applyFill="1" applyBorder="1" applyProtection="1"/>
    <xf numFmtId="2" fontId="6" fillId="0" borderId="0" xfId="0" applyNumberFormat="1" applyFont="1" applyFill="1" applyBorder="1" applyProtection="1"/>
    <xf numFmtId="0" fontId="6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top" wrapText="1"/>
    </xf>
    <xf numFmtId="2" fontId="6" fillId="0" borderId="0" xfId="0" applyNumberFormat="1" applyFont="1" applyFill="1" applyBorder="1" applyAlignment="1" applyProtection="1">
      <alignment vertical="top" wrapText="1"/>
    </xf>
    <xf numFmtId="0" fontId="6" fillId="7" borderId="0" xfId="0" applyFont="1" applyFill="1" applyBorder="1" applyAlignment="1" applyProtection="1">
      <alignment vertical="top" wrapText="1"/>
    </xf>
    <xf numFmtId="2" fontId="6" fillId="7" borderId="0" xfId="0" applyNumberFormat="1" applyFont="1" applyFill="1" applyBorder="1" applyAlignment="1" applyProtection="1">
      <alignment vertical="top" wrapText="1"/>
    </xf>
    <xf numFmtId="0" fontId="7" fillId="7" borderId="0" xfId="0" applyFont="1" applyFill="1" applyProtection="1">
      <protection locked="0"/>
    </xf>
    <xf numFmtId="0" fontId="5" fillId="7" borderId="0" xfId="0" applyFont="1" applyFill="1" applyProtection="1"/>
    <xf numFmtId="0" fontId="18" fillId="4" borderId="2" xfId="0" applyFont="1" applyFill="1" applyBorder="1" applyProtection="1">
      <protection locked="0"/>
    </xf>
    <xf numFmtId="0" fontId="18" fillId="4" borderId="4" xfId="0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6" fillId="4" borderId="3" xfId="0" applyFont="1" applyFill="1" applyBorder="1" applyProtection="1">
      <protection locked="0"/>
    </xf>
    <xf numFmtId="0" fontId="16" fillId="0" borderId="0" xfId="0" applyFont="1" applyProtection="1"/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4" fontId="16" fillId="0" borderId="18" xfId="0" applyNumberFormat="1" applyFont="1" applyBorder="1" applyProtection="1">
      <protection locked="0"/>
    </xf>
    <xf numFmtId="2" fontId="16" fillId="0" borderId="18" xfId="0" applyNumberFormat="1" applyFont="1" applyBorder="1" applyProtection="1">
      <protection locked="0"/>
    </xf>
    <xf numFmtId="4" fontId="18" fillId="6" borderId="49" xfId="0" applyNumberFormat="1" applyFont="1" applyFill="1" applyBorder="1" applyProtection="1">
      <protection locked="0"/>
    </xf>
    <xf numFmtId="0" fontId="0" fillId="0" borderId="0" xfId="0" applyBorder="1" applyAlignment="1">
      <alignment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8" fillId="3" borderId="1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11" xfId="0" applyFont="1" applyBorder="1" applyAlignment="1" applyProtection="1">
      <alignment wrapText="1"/>
      <protection locked="0"/>
    </xf>
    <xf numFmtId="0" fontId="16" fillId="3" borderId="12" xfId="0" applyNumberFormat="1" applyFont="1" applyFill="1" applyBorder="1" applyProtection="1">
      <protection locked="0"/>
    </xf>
    <xf numFmtId="0" fontId="16" fillId="0" borderId="11" xfId="0" applyFont="1" applyBorder="1" applyAlignment="1" applyProtection="1">
      <alignment vertical="top" wrapText="1"/>
      <protection locked="0"/>
    </xf>
    <xf numFmtId="0" fontId="16" fillId="6" borderId="4" xfId="0" applyFont="1" applyFill="1" applyBorder="1" applyProtection="1">
      <protection locked="0"/>
    </xf>
    <xf numFmtId="2" fontId="18" fillId="6" borderId="3" xfId="0" applyNumberFormat="1" applyFont="1" applyFill="1" applyBorder="1" applyProtection="1"/>
    <xf numFmtId="0" fontId="18" fillId="6" borderId="25" xfId="0" applyFont="1" applyFill="1" applyBorder="1" applyProtection="1"/>
    <xf numFmtId="0" fontId="16" fillId="6" borderId="1" xfId="0" applyFont="1" applyFill="1" applyBorder="1" applyProtection="1">
      <protection locked="0"/>
    </xf>
    <xf numFmtId="4" fontId="18" fillId="6" borderId="20" xfId="0" applyNumberFormat="1" applyFont="1" applyFill="1" applyBorder="1" applyProtection="1"/>
    <xf numFmtId="0" fontId="18" fillId="3" borderId="16" xfId="0" applyFont="1" applyFill="1" applyBorder="1" applyAlignment="1" applyProtection="1">
      <alignment vertical="center" wrapText="1"/>
      <protection locked="0"/>
    </xf>
    <xf numFmtId="0" fontId="18" fillId="3" borderId="17" xfId="0" applyFont="1" applyFill="1" applyBorder="1" applyAlignment="1" applyProtection="1">
      <alignment vertical="center" wrapText="1"/>
      <protection locked="0"/>
    </xf>
    <xf numFmtId="4" fontId="16" fillId="6" borderId="49" xfId="0" applyNumberFormat="1" applyFont="1" applyFill="1" applyBorder="1" applyProtection="1">
      <protection locked="0"/>
    </xf>
    <xf numFmtId="0" fontId="18" fillId="7" borderId="5" xfId="0" applyFont="1" applyFill="1" applyBorder="1" applyProtection="1">
      <protection locked="0"/>
    </xf>
    <xf numFmtId="0" fontId="18" fillId="7" borderId="0" xfId="0" applyFont="1" applyFill="1" applyBorder="1" applyProtection="1">
      <protection locked="0"/>
    </xf>
    <xf numFmtId="0" fontId="16" fillId="7" borderId="0" xfId="0" applyFont="1" applyFill="1" applyBorder="1" applyProtection="1">
      <protection locked="0"/>
    </xf>
    <xf numFmtId="2" fontId="18" fillId="7" borderId="0" xfId="0" applyNumberFormat="1" applyFont="1" applyFill="1" applyBorder="1" applyProtection="1">
      <protection locked="0"/>
    </xf>
    <xf numFmtId="0" fontId="16" fillId="7" borderId="0" xfId="0" applyFont="1" applyFill="1" applyProtection="1"/>
    <xf numFmtId="0" fontId="16" fillId="7" borderId="0" xfId="0" applyFont="1" applyFill="1" applyProtection="1">
      <protection locked="0"/>
    </xf>
    <xf numFmtId="0" fontId="15" fillId="0" borderId="5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24" xfId="0" applyFont="1" applyBorder="1" applyProtection="1">
      <protection locked="0"/>
    </xf>
    <xf numFmtId="0" fontId="18" fillId="0" borderId="0" xfId="0" applyFont="1" applyAlignment="1" applyProtection="1">
      <alignment wrapText="1"/>
      <protection locked="0"/>
    </xf>
    <xf numFmtId="4" fontId="16" fillId="2" borderId="50" xfId="0" applyNumberFormat="1" applyFont="1" applyFill="1" applyBorder="1" applyProtection="1"/>
    <xf numFmtId="0" fontId="16" fillId="0" borderId="0" xfId="0" applyFont="1" applyFill="1" applyBorder="1" applyAlignment="1" applyProtection="1">
      <alignment wrapText="1"/>
    </xf>
    <xf numFmtId="2" fontId="16" fillId="0" borderId="0" xfId="0" applyNumberFormat="1" applyFont="1" applyFill="1" applyBorder="1" applyProtection="1"/>
    <xf numFmtId="0" fontId="5" fillId="0" borderId="0" xfId="0" applyFont="1" applyProtection="1"/>
    <xf numFmtId="0" fontId="9" fillId="0" borderId="0" xfId="0" applyFont="1" applyProtection="1"/>
    <xf numFmtId="0" fontId="9" fillId="2" borderId="18" xfId="0" applyFont="1" applyFill="1" applyBorder="1" applyAlignment="1" applyProtection="1">
      <alignment wrapText="1"/>
    </xf>
    <xf numFmtId="4" fontId="9" fillId="2" borderId="18" xfId="0" applyNumberFormat="1" applyFont="1" applyFill="1" applyBorder="1" applyProtection="1"/>
    <xf numFmtId="0" fontId="9" fillId="2" borderId="11" xfId="0" applyFont="1" applyFill="1" applyBorder="1" applyAlignment="1" applyProtection="1">
      <alignment wrapText="1"/>
    </xf>
    <xf numFmtId="4" fontId="9" fillId="2" borderId="12" xfId="0" applyNumberFormat="1" applyFont="1" applyFill="1" applyBorder="1" applyProtection="1"/>
    <xf numFmtId="0" fontId="8" fillId="2" borderId="59" xfId="0" applyFont="1" applyFill="1" applyBorder="1" applyAlignment="1" applyProtection="1">
      <alignment wrapText="1"/>
      <protection locked="0"/>
    </xf>
    <xf numFmtId="4" fontId="8" fillId="2" borderId="57" xfId="0" applyNumberFormat="1" applyFont="1" applyFill="1" applyBorder="1" applyProtection="1"/>
    <xf numFmtId="0" fontId="6" fillId="0" borderId="0" xfId="0" applyFont="1" applyProtection="1">
      <protection locked="0"/>
    </xf>
    <xf numFmtId="0" fontId="6" fillId="0" borderId="0" xfId="0" applyFont="1" applyProtection="1"/>
    <xf numFmtId="2" fontId="5" fillId="0" borderId="0" xfId="0" applyNumberFormat="1" applyFont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2" fontId="8" fillId="0" borderId="0" xfId="0" applyNumberFormat="1" applyFont="1" applyFill="1" applyBorder="1" applyAlignment="1" applyProtection="1">
      <alignment wrapText="1"/>
    </xf>
    <xf numFmtId="0" fontId="6" fillId="0" borderId="0" xfId="0" applyFont="1" applyFill="1" applyBorder="1" applyProtection="1">
      <protection locked="0"/>
    </xf>
    <xf numFmtId="0" fontId="21" fillId="0" borderId="0" xfId="0" applyFont="1" applyProtection="1"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wrapText="1"/>
      <protection locked="0"/>
    </xf>
    <xf numFmtId="0" fontId="24" fillId="0" borderId="0" xfId="0" applyFont="1" applyBorder="1" applyAlignment="1" applyProtection="1">
      <alignment vertical="center" wrapText="1"/>
      <protection locked="0"/>
    </xf>
    <xf numFmtId="0" fontId="18" fillId="3" borderId="30" xfId="0" applyFont="1" applyFill="1" applyBorder="1" applyAlignment="1" applyProtection="1">
      <alignment horizontal="center"/>
      <protection locked="0"/>
    </xf>
    <xf numFmtId="4" fontId="16" fillId="3" borderId="62" xfId="0" applyNumberFormat="1" applyFont="1" applyFill="1" applyBorder="1" applyProtection="1">
      <protection locked="0"/>
    </xf>
    <xf numFmtId="4" fontId="16" fillId="3" borderId="32" xfId="0" applyNumberFormat="1" applyFont="1" applyFill="1" applyBorder="1" applyProtection="1">
      <protection locked="0"/>
    </xf>
    <xf numFmtId="4" fontId="18" fillId="2" borderId="64" xfId="0" applyNumberFormat="1" applyFont="1" applyFill="1" applyBorder="1" applyProtection="1"/>
    <xf numFmtId="0" fontId="16" fillId="2" borderId="64" xfId="0" applyFont="1" applyFill="1" applyBorder="1" applyAlignment="1" applyProtection="1">
      <protection locked="0"/>
    </xf>
    <xf numFmtId="0" fontId="18" fillId="0" borderId="28" xfId="0" applyFont="1" applyFill="1" applyBorder="1" applyProtection="1">
      <protection locked="0"/>
    </xf>
    <xf numFmtId="4" fontId="16" fillId="3" borderId="18" xfId="0" applyNumberFormat="1" applyFont="1" applyFill="1" applyBorder="1" applyAlignment="1" applyProtection="1">
      <alignment horizontal="right"/>
      <protection locked="0"/>
    </xf>
    <xf numFmtId="4" fontId="18" fillId="2" borderId="48" xfId="0" applyNumberFormat="1" applyFont="1" applyFill="1" applyBorder="1" applyProtection="1"/>
    <xf numFmtId="0" fontId="18" fillId="0" borderId="0" xfId="0" applyFont="1" applyFill="1" applyBorder="1" applyAlignment="1" applyProtection="1">
      <alignment wrapText="1"/>
      <protection locked="0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 applyProtection="1"/>
    <xf numFmtId="4" fontId="25" fillId="4" borderId="26" xfId="0" applyNumberFormat="1" applyFont="1" applyFill="1" applyBorder="1" applyAlignment="1" applyProtection="1">
      <alignment wrapText="1"/>
    </xf>
    <xf numFmtId="0" fontId="25" fillId="4" borderId="2" xfId="0" applyFont="1" applyFill="1" applyBorder="1" applyAlignment="1" applyProtection="1"/>
    <xf numFmtId="0" fontId="25" fillId="4" borderId="4" xfId="0" applyFont="1" applyFill="1" applyBorder="1" applyAlignment="1" applyProtection="1">
      <alignment wrapText="1"/>
    </xf>
    <xf numFmtId="0" fontId="25" fillId="4" borderId="3" xfId="0" applyFont="1" applyFill="1" applyBorder="1" applyAlignment="1" applyProtection="1">
      <alignment wrapText="1"/>
    </xf>
    <xf numFmtId="0" fontId="29" fillId="0" borderId="0" xfId="0" applyFont="1"/>
    <xf numFmtId="0" fontId="21" fillId="0" borderId="0" xfId="0" applyFont="1"/>
    <xf numFmtId="2" fontId="21" fillId="0" borderId="1" xfId="0" applyNumberFormat="1" applyFont="1" applyBorder="1"/>
    <xf numFmtId="0" fontId="21" fillId="0" borderId="1" xfId="0" applyFont="1" applyBorder="1"/>
    <xf numFmtId="4" fontId="21" fillId="0" borderId="0" xfId="0" applyNumberFormat="1" applyFont="1"/>
    <xf numFmtId="0" fontId="22" fillId="0" borderId="2" xfId="0" applyFont="1" applyBorder="1" applyAlignment="1">
      <alignment horizontal="center"/>
    </xf>
    <xf numFmtId="2" fontId="21" fillId="0" borderId="3" xfId="0" applyNumberFormat="1" applyFont="1" applyBorder="1"/>
    <xf numFmtId="0" fontId="21" fillId="0" borderId="4" xfId="0" applyFont="1" applyBorder="1" applyAlignment="1">
      <alignment horizontal="left"/>
    </xf>
    <xf numFmtId="0" fontId="21" fillId="0" borderId="4" xfId="0" applyFont="1" applyBorder="1"/>
    <xf numFmtId="0" fontId="22" fillId="0" borderId="4" xfId="0" applyFont="1" applyBorder="1"/>
    <xf numFmtId="4" fontId="21" fillId="0" borderId="3" xfId="0" applyNumberFormat="1" applyFont="1" applyBorder="1"/>
    <xf numFmtId="0" fontId="21" fillId="0" borderId="5" xfId="0" applyFont="1" applyBorder="1"/>
    <xf numFmtId="2" fontId="21" fillId="0" borderId="6" xfId="0" applyNumberFormat="1" applyFont="1" applyBorder="1" applyProtection="1"/>
    <xf numFmtId="0" fontId="22" fillId="2" borderId="4" xfId="0" applyFont="1" applyFill="1" applyBorder="1"/>
    <xf numFmtId="0" fontId="21" fillId="2" borderId="4" xfId="0" applyFont="1" applyFill="1" applyBorder="1"/>
    <xf numFmtId="0" fontId="22" fillId="2" borderId="4" xfId="0" applyFont="1" applyFill="1" applyBorder="1" applyAlignment="1">
      <alignment horizontal="center" wrapText="1"/>
    </xf>
    <xf numFmtId="164" fontId="21" fillId="0" borderId="7" xfId="1" applyFont="1" applyBorder="1" applyProtection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2" fillId="2" borderId="2" xfId="0" applyFont="1" applyFill="1" applyBorder="1"/>
    <xf numFmtId="0" fontId="21" fillId="2" borderId="4" xfId="0" applyFont="1" applyFill="1" applyBorder="1" applyProtection="1"/>
    <xf numFmtId="4" fontId="22" fillId="2" borderId="3" xfId="0" applyNumberFormat="1" applyFont="1" applyFill="1" applyBorder="1" applyAlignment="1" applyProtection="1">
      <alignment horizontal="right"/>
    </xf>
    <xf numFmtId="0" fontId="21" fillId="0" borderId="0" xfId="0" applyFont="1" applyBorder="1"/>
    <xf numFmtId="2" fontId="21" fillId="0" borderId="11" xfId="0" applyNumberFormat="1" applyFont="1" applyBorder="1" applyProtection="1"/>
    <xf numFmtId="4" fontId="22" fillId="0" borderId="12" xfId="0" applyNumberFormat="1" applyFont="1" applyBorder="1" applyProtection="1"/>
    <xf numFmtId="0" fontId="32" fillId="0" borderId="0" xfId="0" applyFont="1" applyBorder="1"/>
    <xf numFmtId="0" fontId="21" fillId="0" borderId="5" xfId="0" applyFont="1" applyBorder="1" applyAlignment="1">
      <alignment horizontal="left"/>
    </xf>
    <xf numFmtId="4" fontId="22" fillId="0" borderId="7" xfId="0" applyNumberFormat="1" applyFont="1" applyFill="1" applyBorder="1" applyProtection="1"/>
    <xf numFmtId="2" fontId="21" fillId="0" borderId="13" xfId="0" applyNumberFormat="1" applyFont="1" applyBorder="1" applyProtection="1"/>
    <xf numFmtId="4" fontId="22" fillId="0" borderId="6" xfId="0" applyNumberFormat="1" applyFont="1" applyBorder="1" applyProtection="1"/>
    <xf numFmtId="0" fontId="21" fillId="0" borderId="14" xfId="0" applyFont="1" applyBorder="1"/>
    <xf numFmtId="2" fontId="21" fillId="0" borderId="11" xfId="0" applyNumberFormat="1" applyFont="1" applyBorder="1" applyAlignment="1" applyProtection="1">
      <alignment horizontal="right"/>
    </xf>
    <xf numFmtId="2" fontId="21" fillId="0" borderId="13" xfId="0" applyNumberFormat="1" applyFont="1" applyBorder="1" applyAlignment="1" applyProtection="1">
      <alignment horizontal="right"/>
    </xf>
    <xf numFmtId="0" fontId="21" fillId="2" borderId="2" xfId="0" applyFont="1" applyFill="1" applyBorder="1"/>
    <xf numFmtId="0" fontId="21" fillId="0" borderId="15" xfId="0" applyFont="1" applyBorder="1" applyAlignment="1"/>
    <xf numFmtId="0" fontId="21" fillId="0" borderId="0" xfId="0" applyFont="1" applyBorder="1" applyAlignment="1"/>
    <xf numFmtId="2" fontId="21" fillId="0" borderId="16" xfId="0" applyNumberFormat="1" applyFont="1" applyBorder="1" applyProtection="1"/>
    <xf numFmtId="4" fontId="21" fillId="0" borderId="17" xfId="0" applyNumberFormat="1" applyFont="1" applyBorder="1" applyAlignment="1" applyProtection="1">
      <alignment horizontal="left"/>
    </xf>
    <xf numFmtId="164" fontId="22" fillId="0" borderId="7" xfId="1" applyFont="1" applyBorder="1" applyProtection="1"/>
    <xf numFmtId="0" fontId="21" fillId="0" borderId="14" xfId="0" applyFont="1" applyBorder="1" applyAlignment="1"/>
    <xf numFmtId="2" fontId="21" fillId="0" borderId="18" xfId="0" applyNumberFormat="1" applyFont="1" applyBorder="1" applyProtection="1"/>
    <xf numFmtId="4" fontId="21" fillId="0" borderId="12" xfId="0" applyNumberFormat="1" applyFont="1" applyBorder="1" applyAlignment="1" applyProtection="1">
      <alignment horizontal="left"/>
    </xf>
    <xf numFmtId="0" fontId="29" fillId="0" borderId="0" xfId="0" applyFont="1" applyAlignment="1"/>
    <xf numFmtId="0" fontId="21" fillId="0" borderId="8" xfId="0" applyFont="1" applyBorder="1" applyAlignment="1"/>
    <xf numFmtId="0" fontId="21" fillId="0" borderId="19" xfId="0" applyFont="1" applyBorder="1" applyAlignment="1"/>
    <xf numFmtId="0" fontId="21" fillId="2" borderId="1" xfId="0" applyFont="1" applyFill="1" applyBorder="1" applyProtection="1"/>
    <xf numFmtId="4" fontId="22" fillId="2" borderId="20" xfId="0" applyNumberFormat="1" applyFont="1" applyFill="1" applyBorder="1" applyAlignment="1" applyProtection="1">
      <alignment horizontal="right"/>
    </xf>
    <xf numFmtId="4" fontId="21" fillId="0" borderId="16" xfId="0" applyNumberFormat="1" applyFont="1" applyBorder="1" applyAlignment="1" applyProtection="1">
      <alignment horizontal="left"/>
    </xf>
    <xf numFmtId="164" fontId="22" fillId="0" borderId="7" xfId="1" applyFont="1" applyBorder="1" applyAlignment="1" applyProtection="1">
      <alignment horizontal="right"/>
    </xf>
    <xf numFmtId="0" fontId="29" fillId="0" borderId="5" xfId="0" applyFont="1" applyBorder="1"/>
    <xf numFmtId="164" fontId="21" fillId="0" borderId="14" xfId="1" applyFont="1" applyBorder="1" applyProtection="1"/>
    <xf numFmtId="0" fontId="22" fillId="2" borderId="21" xfId="0" applyFont="1" applyFill="1" applyBorder="1"/>
    <xf numFmtId="164" fontId="21" fillId="2" borderId="22" xfId="1" applyFont="1" applyFill="1" applyBorder="1" applyProtection="1"/>
    <xf numFmtId="0" fontId="22" fillId="2" borderId="23" xfId="0" applyFont="1" applyFill="1" applyBorder="1"/>
    <xf numFmtId="0" fontId="22" fillId="2" borderId="23" xfId="0" applyFont="1" applyFill="1" applyBorder="1" applyProtection="1"/>
    <xf numFmtId="4" fontId="22" fillId="2" borderId="22" xfId="0" applyNumberFormat="1" applyFont="1" applyFill="1" applyBorder="1" applyProtection="1"/>
    <xf numFmtId="0" fontId="22" fillId="2" borderId="5" xfId="0" applyFont="1" applyFill="1" applyBorder="1"/>
    <xf numFmtId="164" fontId="21" fillId="2" borderId="24" xfId="1" applyFont="1" applyFill="1" applyBorder="1" applyProtection="1"/>
    <xf numFmtId="0" fontId="22" fillId="2" borderId="0" xfId="0" applyFont="1" applyFill="1" applyBorder="1"/>
    <xf numFmtId="0" fontId="22" fillId="2" borderId="0" xfId="0" applyFont="1" applyFill="1" applyBorder="1" applyProtection="1"/>
    <xf numFmtId="4" fontId="22" fillId="2" borderId="24" xfId="0" applyNumberFormat="1" applyFont="1" applyFill="1" applyBorder="1" applyProtection="1"/>
    <xf numFmtId="0" fontId="22" fillId="2" borderId="25" xfId="0" applyFont="1" applyFill="1" applyBorder="1" applyAlignment="1">
      <alignment horizontal="left" indent="1"/>
    </xf>
    <xf numFmtId="4" fontId="22" fillId="2" borderId="20" xfId="0" applyNumberFormat="1" applyFont="1" applyFill="1" applyBorder="1" applyProtection="1"/>
    <xf numFmtId="0" fontId="22" fillId="2" borderId="1" xfId="0" applyFont="1" applyFill="1" applyBorder="1"/>
    <xf numFmtId="0" fontId="22" fillId="2" borderId="1" xfId="0" applyFont="1" applyFill="1" applyBorder="1" applyProtection="1"/>
    <xf numFmtId="0" fontId="22" fillId="0" borderId="0" xfId="0" applyFont="1"/>
    <xf numFmtId="2" fontId="21" fillId="0" borderId="0" xfId="0" applyNumberFormat="1" applyFont="1"/>
    <xf numFmtId="0" fontId="16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NumberFormat="1" applyFont="1" applyFill="1" applyBorder="1" applyAlignment="1" applyProtection="1">
      <alignment wrapText="1"/>
      <protection locked="0"/>
    </xf>
    <xf numFmtId="4" fontId="16" fillId="0" borderId="0" xfId="0" applyNumberFormat="1" applyFont="1" applyFill="1" applyBorder="1" applyAlignment="1" applyProtection="1">
      <alignment wrapText="1"/>
      <protection locked="0"/>
    </xf>
    <xf numFmtId="4" fontId="16" fillId="0" borderId="0" xfId="0" applyNumberFormat="1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wrapText="1"/>
      <protection locked="0"/>
    </xf>
    <xf numFmtId="0" fontId="16" fillId="0" borderId="0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wrapText="1"/>
    </xf>
    <xf numFmtId="49" fontId="9" fillId="0" borderId="18" xfId="0" applyNumberFormat="1" applyFont="1" applyFill="1" applyBorder="1" applyAlignment="1" applyProtection="1">
      <alignment vertical="center" wrapText="1"/>
      <protection locked="0"/>
    </xf>
    <xf numFmtId="0" fontId="16" fillId="8" borderId="0" xfId="0" applyFont="1" applyFill="1" applyProtection="1">
      <protection locked="0"/>
    </xf>
    <xf numFmtId="0" fontId="9" fillId="8" borderId="0" xfId="0" applyFont="1" applyFill="1" applyAlignment="1" applyProtection="1">
      <alignment horizontal="center" vertical="center" wrapText="1"/>
      <protection locked="0"/>
    </xf>
    <xf numFmtId="0" fontId="9" fillId="8" borderId="0" xfId="0" applyFont="1" applyFill="1" applyAlignment="1" applyProtection="1">
      <alignment vertical="center"/>
      <protection locked="0"/>
    </xf>
    <xf numFmtId="0" fontId="16" fillId="8" borderId="0" xfId="0" applyFont="1" applyFill="1" applyAlignment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6" fillId="0" borderId="0" xfId="0" applyFont="1" applyFill="1" applyBorder="1" applyProtection="1">
      <protection locked="0"/>
    </xf>
    <xf numFmtId="4" fontId="18" fillId="0" borderId="0" xfId="0" applyNumberFormat="1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wrapText="1"/>
    </xf>
    <xf numFmtId="0" fontId="18" fillId="8" borderId="0" xfId="0" applyFont="1" applyFill="1" applyBorder="1"/>
    <xf numFmtId="2" fontId="18" fillId="8" borderId="0" xfId="0" applyNumberFormat="1" applyFont="1" applyFill="1" applyBorder="1"/>
    <xf numFmtId="4" fontId="18" fillId="8" borderId="0" xfId="0" applyNumberFormat="1" applyFont="1" applyFill="1" applyBorder="1" applyProtection="1"/>
    <xf numFmtId="0" fontId="16" fillId="0" borderId="34" xfId="0" applyFont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 wrapText="1"/>
    </xf>
    <xf numFmtId="4" fontId="16" fillId="0" borderId="0" xfId="0" applyNumberFormat="1" applyFont="1" applyProtection="1">
      <protection locked="0"/>
    </xf>
    <xf numFmtId="10" fontId="25" fillId="4" borderId="26" xfId="2" applyNumberFormat="1" applyFont="1" applyFill="1" applyBorder="1" applyAlignment="1" applyProtection="1">
      <alignment wrapText="1"/>
    </xf>
    <xf numFmtId="165" fontId="16" fillId="0" borderId="0" xfId="0" applyNumberFormat="1" applyFont="1" applyProtection="1">
      <protection locked="0"/>
    </xf>
    <xf numFmtId="0" fontId="21" fillId="0" borderId="0" xfId="0" applyFont="1" applyAlignment="1"/>
    <xf numFmtId="4" fontId="21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15" xfId="0" applyFont="1" applyBorder="1" applyAlignment="1">
      <alignment wrapText="1"/>
    </xf>
    <xf numFmtId="0" fontId="0" fillId="0" borderId="23" xfId="0" applyBorder="1" applyAlignment="1"/>
    <xf numFmtId="0" fontId="0" fillId="0" borderId="66" xfId="0" applyBorder="1" applyAlignment="1"/>
    <xf numFmtId="0" fontId="16" fillId="0" borderId="32" xfId="0" applyFont="1" applyFill="1" applyBorder="1" applyAlignment="1" applyProtection="1">
      <alignment wrapText="1"/>
      <protection locked="0"/>
    </xf>
    <xf numFmtId="0" fontId="16" fillId="0" borderId="33" xfId="0" applyFont="1" applyFill="1" applyBorder="1" applyAlignment="1" applyProtection="1">
      <alignment wrapText="1"/>
      <protection locked="0"/>
    </xf>
    <xf numFmtId="0" fontId="19" fillId="0" borderId="23" xfId="0" applyFont="1" applyBorder="1" applyAlignment="1" applyProtection="1">
      <alignment wrapText="1"/>
      <protection locked="0"/>
    </xf>
    <xf numFmtId="0" fontId="0" fillId="0" borderId="23" xfId="0" applyBorder="1" applyAlignment="1">
      <alignment wrapText="1"/>
    </xf>
    <xf numFmtId="0" fontId="16" fillId="0" borderId="40" xfId="0" applyFont="1" applyBorder="1" applyAlignment="1" applyProtection="1">
      <alignment vertical="center" wrapText="1"/>
      <protection locked="0"/>
    </xf>
    <xf numFmtId="0" fontId="0" fillId="0" borderId="33" xfId="0" applyBorder="1" applyAlignment="1">
      <alignment vertical="center" wrapText="1"/>
    </xf>
    <xf numFmtId="0" fontId="9" fillId="0" borderId="18" xfId="0" applyFont="1" applyFill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 wrapText="1"/>
    </xf>
    <xf numFmtId="0" fontId="14" fillId="0" borderId="2" xfId="0" applyFont="1" applyBorder="1" applyAlignment="1" applyProtection="1">
      <alignment wrapText="1"/>
      <protection locked="0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2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4" xfId="0" applyFont="1" applyFill="1" applyBorder="1" applyAlignment="1">
      <alignment horizontal="center" wrapText="1"/>
    </xf>
    <xf numFmtId="0" fontId="11" fillId="0" borderId="2" xfId="0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5" xfId="0" applyFont="1" applyFill="1" applyBorder="1" applyAlignment="1" applyProtection="1">
      <alignment horizontal="left" wrapText="1"/>
      <protection locked="0"/>
    </xf>
    <xf numFmtId="0" fontId="13" fillId="3" borderId="0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4" fillId="0" borderId="2" xfId="0" quotePrefix="1" applyFont="1" applyFill="1" applyBorder="1" applyAlignment="1" applyProtection="1">
      <alignment wrapText="1"/>
      <protection locked="0"/>
    </xf>
    <xf numFmtId="0" fontId="15" fillId="0" borderId="4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8" fillId="6" borderId="34" xfId="0" applyFont="1" applyFill="1" applyBorder="1" applyAlignment="1" applyProtection="1">
      <alignment horizontal="right" wrapText="1"/>
      <protection locked="0"/>
    </xf>
    <xf numFmtId="0" fontId="16" fillId="0" borderId="35" xfId="0" applyFont="1" applyBorder="1" applyAlignment="1">
      <alignment horizontal="right" wrapText="1"/>
    </xf>
    <xf numFmtId="0" fontId="16" fillId="0" borderId="36" xfId="0" applyFont="1" applyBorder="1" applyAlignment="1">
      <alignment horizontal="right" wrapText="1"/>
    </xf>
    <xf numFmtId="0" fontId="18" fillId="5" borderId="37" xfId="0" applyFont="1" applyFill="1" applyBorder="1" applyAlignment="1" applyProtection="1">
      <alignment vertical="center" wrapText="1"/>
      <protection locked="0"/>
    </xf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7" fillId="0" borderId="25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6" fillId="0" borderId="40" xfId="0" applyFont="1" applyBorder="1" applyAlignment="1" applyProtection="1">
      <alignment wrapText="1"/>
      <protection locked="0"/>
    </xf>
    <xf numFmtId="0" fontId="0" fillId="0" borderId="33" xfId="0" applyFont="1" applyBorder="1" applyAlignment="1">
      <alignment wrapText="1"/>
    </xf>
    <xf numFmtId="0" fontId="21" fillId="0" borderId="47" xfId="0" applyFont="1" applyBorder="1" applyAlignment="1" applyProtection="1">
      <alignment wrapText="1"/>
      <protection locked="0"/>
    </xf>
    <xf numFmtId="0" fontId="0" fillId="0" borderId="54" xfId="0" applyBorder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wrapText="1"/>
    </xf>
    <xf numFmtId="0" fontId="0" fillId="0" borderId="33" xfId="0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16" fillId="0" borderId="33" xfId="0" applyFont="1" applyBorder="1" applyAlignment="1" applyProtection="1">
      <alignment wrapTex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6" fillId="8" borderId="0" xfId="0" applyFont="1" applyFill="1" applyBorder="1" applyAlignment="1" applyProtection="1">
      <alignment vertical="center" wrapText="1"/>
      <protection locked="0"/>
    </xf>
    <xf numFmtId="0" fontId="0" fillId="8" borderId="0" xfId="0" applyFill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7" xfId="0" applyBorder="1" applyAlignment="1"/>
    <xf numFmtId="0" fontId="18" fillId="3" borderId="23" xfId="0" applyFont="1" applyFill="1" applyBorder="1" applyAlignment="1">
      <alignment horizontal="center" vertical="center" wrapText="1"/>
    </xf>
    <xf numFmtId="0" fontId="0" fillId="0" borderId="38" xfId="0" applyBorder="1" applyAlignment="1"/>
    <xf numFmtId="0" fontId="18" fillId="3" borderId="22" xfId="0" applyFont="1" applyFill="1" applyBorder="1" applyAlignment="1">
      <alignment horizontal="center" vertical="center"/>
    </xf>
    <xf numFmtId="0" fontId="0" fillId="0" borderId="39" xfId="0" applyBorder="1" applyAlignment="1"/>
    <xf numFmtId="0" fontId="8" fillId="2" borderId="2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0" fontId="18" fillId="6" borderId="2" xfId="0" applyFont="1" applyFill="1" applyBorder="1" applyAlignment="1" applyProtection="1">
      <alignment wrapText="1"/>
    </xf>
    <xf numFmtId="0" fontId="16" fillId="6" borderId="4" xfId="0" applyFont="1" applyFill="1" applyBorder="1" applyAlignment="1">
      <alignment wrapText="1"/>
    </xf>
    <xf numFmtId="0" fontId="16" fillId="6" borderId="49" xfId="0" applyFont="1" applyFill="1" applyBorder="1" applyAlignment="1">
      <alignment wrapText="1"/>
    </xf>
    <xf numFmtId="0" fontId="16" fillId="0" borderId="34" xfId="0" applyFont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 wrapText="1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40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11" xfId="0" applyFont="1" applyBorder="1" applyAlignment="1" applyProtection="1">
      <alignment vertical="top" wrapText="1"/>
      <protection locked="0"/>
    </xf>
    <xf numFmtId="0" fontId="16" fillId="0" borderId="18" xfId="0" applyFont="1" applyBorder="1" applyAlignment="1" applyProtection="1">
      <alignment vertical="top" wrapText="1"/>
      <protection locked="0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10" fillId="4" borderId="0" xfId="0" applyFont="1" applyFill="1" applyBorder="1" applyAlignment="1" applyProtection="1">
      <alignment horizontal="center" wrapText="1"/>
      <protection locked="0"/>
    </xf>
    <xf numFmtId="0" fontId="18" fillId="6" borderId="21" xfId="0" applyFont="1" applyFill="1" applyBorder="1" applyAlignment="1" applyProtection="1">
      <alignment vertical="top" wrapText="1"/>
      <protection locked="0"/>
    </xf>
    <xf numFmtId="0" fontId="18" fillId="6" borderId="23" xfId="0" applyFont="1" applyFill="1" applyBorder="1" applyAlignment="1" applyProtection="1">
      <alignment vertical="top" wrapText="1"/>
      <protection locked="0"/>
    </xf>
    <xf numFmtId="0" fontId="18" fillId="6" borderId="22" xfId="0" applyFont="1" applyFill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24" xfId="0" applyFont="1" applyBorder="1" applyAlignment="1" applyProtection="1">
      <alignment wrapText="1"/>
      <protection locked="0"/>
    </xf>
    <xf numFmtId="0" fontId="15" fillId="0" borderId="37" xfId="0" applyFont="1" applyBorder="1" applyAlignment="1" applyProtection="1">
      <alignment vertical="center" wrapText="1"/>
      <protection locked="0"/>
    </xf>
    <xf numFmtId="0" fontId="15" fillId="0" borderId="38" xfId="0" applyFont="1" applyBorder="1" applyAlignment="1" applyProtection="1">
      <alignment vertical="center" wrapText="1"/>
      <protection locked="0"/>
    </xf>
    <xf numFmtId="0" fontId="15" fillId="0" borderId="39" xfId="0" applyFont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>
      <alignment horizontal="center" wrapText="1"/>
    </xf>
    <xf numFmtId="0" fontId="16" fillId="0" borderId="0" xfId="0" applyFont="1" applyFill="1" applyBorder="1" applyAlignment="1" applyProtection="1">
      <alignment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vertical="center" wrapText="1"/>
    </xf>
    <xf numFmtId="0" fontId="16" fillId="0" borderId="40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vertical="top" wrapText="1"/>
      <protection locked="0"/>
    </xf>
    <xf numFmtId="0" fontId="16" fillId="0" borderId="42" xfId="0" applyFont="1" applyBorder="1" applyAlignment="1" applyProtection="1">
      <alignment vertical="top" wrapText="1"/>
      <protection locked="0"/>
    </xf>
    <xf numFmtId="0" fontId="18" fillId="6" borderId="2" xfId="0" applyFont="1" applyFill="1" applyBorder="1" applyAlignment="1" applyProtection="1">
      <alignment horizontal="left" wrapText="1"/>
      <protection locked="0"/>
    </xf>
    <xf numFmtId="0" fontId="18" fillId="6" borderId="4" xfId="0" applyFont="1" applyFill="1" applyBorder="1" applyAlignment="1" applyProtection="1">
      <alignment horizontal="left" wrapText="1"/>
      <protection locked="0"/>
    </xf>
    <xf numFmtId="0" fontId="18" fillId="6" borderId="3" xfId="0" applyFont="1" applyFill="1" applyBorder="1" applyAlignment="1" applyProtection="1">
      <alignment horizontal="left" wrapText="1"/>
      <protection locked="0"/>
    </xf>
    <xf numFmtId="0" fontId="18" fillId="2" borderId="58" xfId="0" applyFont="1" applyFill="1" applyBorder="1" applyAlignment="1" applyProtection="1">
      <alignment vertical="top" wrapText="1"/>
    </xf>
    <xf numFmtId="0" fontId="16" fillId="2" borderId="51" xfId="0" applyFont="1" applyFill="1" applyBorder="1" applyAlignment="1">
      <alignment vertical="top" wrapText="1"/>
    </xf>
    <xf numFmtId="0" fontId="16" fillId="0" borderId="51" xfId="0" applyFont="1" applyBorder="1" applyAlignment="1">
      <alignment wrapText="1"/>
    </xf>
    <xf numFmtId="0" fontId="0" fillId="0" borderId="50" xfId="0" applyBorder="1" applyAlignment="1">
      <alignment wrapText="1"/>
    </xf>
    <xf numFmtId="0" fontId="16" fillId="0" borderId="40" xfId="0" applyFont="1" applyBorder="1" applyAlignment="1" applyProtection="1">
      <alignment horizontal="left" wrapText="1"/>
      <protection locked="0"/>
    </xf>
    <xf numFmtId="0" fontId="16" fillId="0" borderId="33" xfId="0" applyFont="1" applyBorder="1" applyAlignment="1" applyProtection="1">
      <alignment horizontal="left" wrapText="1"/>
      <protection locked="0"/>
    </xf>
    <xf numFmtId="0" fontId="18" fillId="6" borderId="2" xfId="0" applyFont="1" applyFill="1" applyBorder="1" applyAlignment="1" applyProtection="1">
      <alignment wrapText="1"/>
      <protection locked="0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wrapText="1"/>
    </xf>
    <xf numFmtId="0" fontId="16" fillId="2" borderId="18" xfId="0" applyFont="1" applyFill="1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16" fillId="2" borderId="13" xfId="0" applyFont="1" applyFill="1" applyBorder="1" applyAlignment="1" applyProtection="1">
      <alignment wrapText="1"/>
    </xf>
    <xf numFmtId="0" fontId="0" fillId="2" borderId="42" xfId="0" applyFill="1" applyBorder="1" applyAlignment="1">
      <alignment wrapText="1"/>
    </xf>
    <xf numFmtId="0" fontId="18" fillId="2" borderId="58" xfId="0" applyFont="1" applyFill="1" applyBorder="1" applyAlignment="1" applyProtection="1">
      <alignment wrapText="1"/>
    </xf>
    <xf numFmtId="0" fontId="2" fillId="2" borderId="51" xfId="0" applyFont="1" applyFill="1" applyBorder="1" applyAlignment="1">
      <alignment wrapText="1"/>
    </xf>
    <xf numFmtId="0" fontId="18" fillId="0" borderId="40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center" vertical="center" wrapText="1"/>
    </xf>
    <xf numFmtId="0" fontId="16" fillId="2" borderId="46" xfId="0" applyFont="1" applyFill="1" applyBorder="1" applyAlignment="1" applyProtection="1">
      <alignment wrapText="1"/>
    </xf>
    <xf numFmtId="0" fontId="16" fillId="2" borderId="16" xfId="0" applyFont="1" applyFill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11" fillId="4" borderId="3" xfId="0" applyFont="1" applyFill="1" applyBorder="1" applyAlignment="1" applyProtection="1">
      <alignment horizontal="center" wrapText="1"/>
      <protection locked="0"/>
    </xf>
    <xf numFmtId="0" fontId="8" fillId="2" borderId="21" xfId="0" applyFont="1" applyFill="1" applyBorder="1" applyAlignment="1" applyProtection="1">
      <alignment vertical="top" wrapText="1"/>
      <protection locked="0"/>
    </xf>
    <xf numFmtId="0" fontId="0" fillId="0" borderId="22" xfId="0" applyBorder="1" applyAlignment="1"/>
    <xf numFmtId="0" fontId="23" fillId="0" borderId="0" xfId="0" applyFont="1" applyBorder="1" applyAlignment="1" applyProtection="1">
      <alignment wrapText="1"/>
      <protection locked="0"/>
    </xf>
    <xf numFmtId="0" fontId="10" fillId="4" borderId="21" xfId="0" applyFont="1" applyFill="1" applyBorder="1" applyAlignment="1" applyProtection="1">
      <alignment vertical="top" wrapText="1"/>
    </xf>
    <xf numFmtId="0" fontId="10" fillId="4" borderId="23" xfId="0" applyFont="1" applyFill="1" applyBorder="1" applyAlignment="1" applyProtection="1">
      <alignment vertical="top" wrapText="1"/>
    </xf>
    <xf numFmtId="0" fontId="10" fillId="4" borderId="22" xfId="0" applyFont="1" applyFill="1" applyBorder="1" applyAlignment="1" applyProtection="1">
      <alignment vertical="top" wrapText="1"/>
    </xf>
    <xf numFmtId="0" fontId="10" fillId="4" borderId="25" xfId="0" applyFont="1" applyFill="1" applyBorder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4" fontId="8" fillId="4" borderId="1" xfId="0" applyNumberFormat="1" applyFont="1" applyFill="1" applyBorder="1" applyAlignment="1" applyProtection="1">
      <alignment wrapText="1"/>
    </xf>
    <xf numFmtId="4" fontId="0" fillId="0" borderId="20" xfId="0" applyNumberFormat="1" applyBorder="1" applyAlignment="1">
      <alignment wrapText="1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4" xfId="0" applyFont="1" applyFill="1" applyBorder="1" applyAlignment="1" applyProtection="1">
      <alignment wrapText="1"/>
      <protection locked="0"/>
    </xf>
    <xf numFmtId="0" fontId="10" fillId="6" borderId="3" xfId="0" applyFont="1" applyFill="1" applyBorder="1" applyAlignment="1" applyProtection="1">
      <alignment wrapText="1"/>
      <protection locked="0"/>
    </xf>
    <xf numFmtId="0" fontId="18" fillId="0" borderId="11" xfId="0" applyFont="1" applyFill="1" applyBorder="1" applyAlignment="1" applyProtection="1">
      <alignment wrapText="1"/>
      <protection locked="0"/>
    </xf>
    <xf numFmtId="0" fontId="16" fillId="0" borderId="18" xfId="0" applyFont="1" applyBorder="1" applyAlignment="1">
      <alignment wrapText="1"/>
    </xf>
    <xf numFmtId="0" fontId="18" fillId="0" borderId="28" xfId="0" applyFont="1" applyFill="1" applyBorder="1" applyAlignment="1" applyProtection="1"/>
    <xf numFmtId="0" fontId="18" fillId="0" borderId="60" xfId="0" applyFont="1" applyFill="1" applyBorder="1" applyAlignment="1" applyProtection="1"/>
    <xf numFmtId="0" fontId="18" fillId="0" borderId="61" xfId="0" applyFont="1" applyFill="1" applyBorder="1" applyAlignment="1" applyProtection="1"/>
    <xf numFmtId="0" fontId="11" fillId="4" borderId="2" xfId="0" applyFont="1" applyFill="1" applyBorder="1" applyAlignment="1" applyProtection="1">
      <alignment horizontal="center" wrapText="1"/>
    </xf>
    <xf numFmtId="0" fontId="11" fillId="4" borderId="4" xfId="0" applyFont="1" applyFill="1" applyBorder="1" applyAlignment="1" applyProtection="1">
      <alignment horizontal="center" wrapText="1"/>
    </xf>
    <xf numFmtId="0" fontId="11" fillId="4" borderId="3" xfId="0" applyFont="1" applyFill="1" applyBorder="1" applyAlignment="1" applyProtection="1">
      <alignment horizontal="center" wrapText="1"/>
    </xf>
    <xf numFmtId="0" fontId="18" fillId="0" borderId="27" xfId="0" applyFont="1" applyFill="1" applyBorder="1" applyAlignment="1" applyProtection="1">
      <alignment wrapText="1"/>
      <protection locked="0"/>
    </xf>
    <xf numFmtId="0" fontId="16" fillId="0" borderId="30" xfId="0" applyFont="1" applyBorder="1" applyAlignment="1">
      <alignment wrapText="1"/>
    </xf>
    <xf numFmtId="0" fontId="16" fillId="0" borderId="11" xfId="0" applyFont="1" applyBorder="1" applyAlignment="1" applyProtection="1">
      <alignment vertical="center" wrapText="1"/>
    </xf>
    <xf numFmtId="0" fontId="16" fillId="0" borderId="32" xfId="0" applyFont="1" applyBorder="1" applyAlignment="1" applyProtection="1">
      <alignment wrapText="1"/>
      <protection locked="0"/>
    </xf>
    <xf numFmtId="0" fontId="16" fillId="0" borderId="41" xfId="0" applyFont="1" applyBorder="1" applyAlignment="1" applyProtection="1">
      <alignment wrapText="1"/>
      <protection locked="0"/>
    </xf>
    <xf numFmtId="0" fontId="16" fillId="0" borderId="63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horizontal="left" vertical="center"/>
    </xf>
    <xf numFmtId="0" fontId="18" fillId="6" borderId="2" xfId="0" applyFont="1" applyFill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33" xfId="0" applyBorder="1" applyAlignment="1">
      <alignment vertical="center"/>
    </xf>
    <xf numFmtId="0" fontId="22" fillId="0" borderId="11" xfId="0" applyFont="1" applyBorder="1" applyAlignment="1" applyProtection="1">
      <alignment wrapText="1"/>
      <protection locked="0"/>
    </xf>
    <xf numFmtId="0" fontId="21" fillId="0" borderId="18" xfId="0" applyFont="1" applyBorder="1" applyAlignment="1" applyProtection="1">
      <alignment wrapText="1"/>
      <protection locked="0"/>
    </xf>
    <xf numFmtId="0" fontId="18" fillId="0" borderId="0" xfId="0" applyFont="1" applyFill="1" applyBorder="1" applyAlignment="1" applyProtection="1">
      <alignment wrapText="1"/>
    </xf>
    <xf numFmtId="0" fontId="16" fillId="0" borderId="0" xfId="0" applyFont="1" applyFill="1" applyBorder="1" applyAlignment="1">
      <alignment wrapText="1"/>
    </xf>
    <xf numFmtId="0" fontId="18" fillId="2" borderId="59" xfId="0" applyFont="1" applyFill="1" applyBorder="1" applyAlignment="1" applyProtection="1">
      <alignment wrapText="1"/>
      <protection locked="0"/>
    </xf>
    <xf numFmtId="0" fontId="16" fillId="0" borderId="48" xfId="0" applyFont="1" applyBorder="1" applyAlignment="1">
      <alignment wrapText="1"/>
    </xf>
    <xf numFmtId="0" fontId="16" fillId="2" borderId="64" xfId="0" applyFont="1" applyFill="1" applyBorder="1" applyAlignment="1" applyProtection="1"/>
    <xf numFmtId="0" fontId="16" fillId="2" borderId="53" xfId="0" applyFont="1" applyFill="1" applyBorder="1" applyAlignment="1" applyProtection="1"/>
    <xf numFmtId="0" fontId="16" fillId="2" borderId="65" xfId="0" applyFont="1" applyFill="1" applyBorder="1" applyAlignment="1" applyProtection="1"/>
    <xf numFmtId="0" fontId="25" fillId="4" borderId="2" xfId="0" applyFont="1" applyFill="1" applyBorder="1" applyAlignment="1" applyProtection="1">
      <alignment wrapText="1"/>
    </xf>
    <xf numFmtId="0" fontId="25" fillId="4" borderId="4" xfId="0" applyFont="1" applyFill="1" applyBorder="1" applyAlignment="1" applyProtection="1">
      <alignment wrapText="1"/>
    </xf>
    <xf numFmtId="0" fontId="25" fillId="4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>
      <alignment horizontal="right" wrapText="1"/>
    </xf>
    <xf numFmtId="0" fontId="10" fillId="4" borderId="4" xfId="0" applyFont="1" applyFill="1" applyBorder="1" applyAlignment="1" applyProtection="1">
      <alignment horizontal="right" wrapText="1"/>
    </xf>
    <xf numFmtId="0" fontId="10" fillId="4" borderId="3" xfId="0" applyFont="1" applyFill="1" applyBorder="1" applyAlignment="1" applyProtection="1">
      <alignment horizontal="right" wrapText="1"/>
    </xf>
    <xf numFmtId="0" fontId="16" fillId="0" borderId="11" xfId="0" applyFont="1" applyBorder="1" applyAlignment="1" applyProtection="1">
      <alignment wrapText="1"/>
      <protection locked="0"/>
    </xf>
    <xf numFmtId="0" fontId="16" fillId="0" borderId="18" xfId="0" applyFont="1" applyBorder="1" applyAlignment="1" applyProtection="1">
      <alignment wrapText="1"/>
      <protection locked="0"/>
    </xf>
    <xf numFmtId="0" fontId="18" fillId="2" borderId="59" xfId="0" applyFont="1" applyFill="1" applyBorder="1" applyAlignment="1" applyProtection="1">
      <alignment vertical="center" wrapText="1"/>
    </xf>
    <xf numFmtId="0" fontId="0" fillId="0" borderId="33" xfId="0" applyBorder="1" applyAlignment="1">
      <alignment vertical="top" wrapText="1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20" fillId="0" borderId="34" xfId="0" applyFont="1" applyFill="1" applyBorder="1" applyAlignment="1" applyProtection="1">
      <alignment vertical="top" wrapText="1"/>
      <protection locked="0"/>
    </xf>
    <xf numFmtId="0" fontId="4" fillId="0" borderId="35" xfId="0" applyFont="1" applyBorder="1" applyAlignment="1">
      <alignment wrapText="1"/>
    </xf>
    <xf numFmtId="0" fontId="0" fillId="0" borderId="35" xfId="0" applyBorder="1" applyAlignment="1">
      <alignment wrapText="1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/>
    <xf numFmtId="0" fontId="6" fillId="7" borderId="0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5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8" fillId="3" borderId="4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1" fillId="0" borderId="40" xfId="0" applyFont="1" applyBorder="1" applyAlignment="1" applyProtection="1">
      <alignment wrapText="1"/>
      <protection locked="0"/>
    </xf>
    <xf numFmtId="0" fontId="21" fillId="0" borderId="33" xfId="0" applyFont="1" applyBorder="1" applyAlignment="1" applyProtection="1">
      <alignment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opLeftCell="A22" workbookViewId="0">
      <selection activeCell="L33" sqref="L33"/>
    </sheetView>
  </sheetViews>
  <sheetFormatPr defaultColWidth="9.140625" defaultRowHeight="12" outlineLevelRow="1" x14ac:dyDescent="0.2"/>
  <cols>
    <col min="1" max="1" width="15.28515625" style="241" customWidth="1"/>
    <col min="2" max="2" width="12" style="241" customWidth="1"/>
    <col min="3" max="3" width="1.42578125" style="241" customWidth="1"/>
    <col min="4" max="4" width="1.140625" style="241" customWidth="1"/>
    <col min="5" max="5" width="1.28515625" style="241" customWidth="1"/>
    <col min="6" max="6" width="2.140625" style="241" customWidth="1"/>
    <col min="7" max="8" width="9.140625" style="241"/>
    <col min="9" max="9" width="11.42578125" style="241" customWidth="1"/>
    <col min="10" max="10" width="9.42578125" style="241" bestFit="1" customWidth="1"/>
    <col min="11" max="11" width="12" style="241" customWidth="1"/>
    <col min="12" max="16384" width="9.140625" style="241"/>
  </cols>
  <sheetData>
    <row r="1" spans="1:11" ht="23.25" customHeight="1" x14ac:dyDescent="0.2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23.25" customHeight="1" x14ac:dyDescent="0.2">
      <c r="A2" s="339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</row>
    <row r="3" spans="1:11" ht="23.25" customHeight="1" thickBot="1" x14ac:dyDescent="0.25">
      <c r="A3" s="242"/>
      <c r="B3" s="243"/>
      <c r="C3" s="244"/>
      <c r="D3" s="242"/>
      <c r="E3" s="244"/>
      <c r="F3" s="242"/>
      <c r="G3" s="242"/>
      <c r="H3" s="242"/>
      <c r="I3" s="242"/>
      <c r="J3" s="242"/>
      <c r="K3" s="245"/>
    </row>
    <row r="4" spans="1:11" ht="23.25" customHeight="1" thickBot="1" x14ac:dyDescent="0.25">
      <c r="A4" s="246" t="s">
        <v>2</v>
      </c>
      <c r="B4" s="247"/>
      <c r="C4" s="248"/>
      <c r="D4" s="249"/>
      <c r="E4" s="249"/>
      <c r="F4" s="249"/>
      <c r="G4" s="249"/>
      <c r="H4" s="250" t="s">
        <v>3</v>
      </c>
      <c r="I4" s="249"/>
      <c r="J4" s="249"/>
      <c r="K4" s="251"/>
    </row>
    <row r="5" spans="1:11" ht="23.25" customHeight="1" thickBot="1" x14ac:dyDescent="0.25">
      <c r="A5" s="252"/>
      <c r="B5" s="253"/>
      <c r="C5" s="254" t="s">
        <v>4</v>
      </c>
      <c r="D5" s="255"/>
      <c r="E5" s="255"/>
      <c r="F5" s="255"/>
      <c r="G5" s="255"/>
      <c r="H5" s="255"/>
      <c r="I5" s="255"/>
      <c r="J5" s="256" t="s">
        <v>5</v>
      </c>
      <c r="K5" s="256" t="s">
        <v>6</v>
      </c>
    </row>
    <row r="6" spans="1:11" ht="23.25" customHeight="1" thickBot="1" x14ac:dyDescent="0.25">
      <c r="A6" s="252"/>
      <c r="B6" s="257"/>
      <c r="C6" s="258"/>
      <c r="D6" s="259"/>
      <c r="E6" s="260"/>
      <c r="F6" s="261" t="s">
        <v>7</v>
      </c>
      <c r="G6" s="255"/>
      <c r="H6" s="255"/>
      <c r="I6" s="255"/>
      <c r="J6" s="262"/>
      <c r="K6" s="263">
        <f>SUM(J7,J8,J9,J10,J11)</f>
        <v>587512.97450000001</v>
      </c>
    </row>
    <row r="7" spans="1:11" ht="23.25" customHeight="1" x14ac:dyDescent="0.2">
      <c r="A7" s="252"/>
      <c r="B7" s="257"/>
      <c r="C7" s="258"/>
      <c r="D7" s="259"/>
      <c r="E7" s="259"/>
      <c r="F7" s="264" t="s">
        <v>8</v>
      </c>
      <c r="G7" s="264"/>
      <c r="H7" s="264"/>
      <c r="I7" s="264"/>
      <c r="J7" s="265">
        <f>'Detailed budget'!G22</f>
        <v>101343.114</v>
      </c>
      <c r="K7" s="266"/>
    </row>
    <row r="8" spans="1:11" ht="23.25" customHeight="1" x14ac:dyDescent="0.2">
      <c r="A8" s="252"/>
      <c r="B8" s="257"/>
      <c r="C8" s="258"/>
      <c r="D8" s="259"/>
      <c r="E8" s="259"/>
      <c r="F8" s="264" t="s">
        <v>9</v>
      </c>
      <c r="G8" s="264"/>
      <c r="H8" s="264"/>
      <c r="I8" s="267"/>
      <c r="J8" s="265">
        <f>'Detailed budget'!G35</f>
        <v>367669.65869999997</v>
      </c>
      <c r="K8" s="266"/>
    </row>
    <row r="9" spans="1:11" ht="23.25" customHeight="1" x14ac:dyDescent="0.2">
      <c r="A9" s="252" t="s">
        <v>10</v>
      </c>
      <c r="B9" s="257"/>
      <c r="C9" s="258"/>
      <c r="D9" s="259"/>
      <c r="E9" s="259"/>
      <c r="F9" s="264" t="s">
        <v>11</v>
      </c>
      <c r="G9" s="264"/>
      <c r="H9" s="264"/>
      <c r="I9" s="267"/>
      <c r="J9" s="265">
        <f>'Detailed budget'!G42</f>
        <v>118451.2018</v>
      </c>
      <c r="K9" s="266"/>
    </row>
    <row r="10" spans="1:11" ht="23.25" customHeight="1" x14ac:dyDescent="0.2">
      <c r="A10" s="252" t="s">
        <v>12</v>
      </c>
      <c r="B10" s="257"/>
      <c r="C10" s="258"/>
      <c r="D10" s="259"/>
      <c r="E10" s="259"/>
      <c r="F10" s="264" t="s">
        <v>13</v>
      </c>
      <c r="G10" s="264"/>
      <c r="H10" s="264"/>
      <c r="I10" s="264"/>
      <c r="J10" s="265">
        <f>'Detailed budget'!G48</f>
        <v>0</v>
      </c>
      <c r="K10" s="266"/>
    </row>
    <row r="11" spans="1:11" ht="23.25" customHeight="1" thickBot="1" x14ac:dyDescent="0.25">
      <c r="A11" s="268" t="s">
        <v>14</v>
      </c>
      <c r="B11" s="269">
        <f>'Detailed budget'!J215</f>
        <v>214529.58</v>
      </c>
      <c r="C11" s="258"/>
      <c r="D11" s="259"/>
      <c r="E11" s="259"/>
      <c r="F11" s="264" t="s">
        <v>15</v>
      </c>
      <c r="G11" s="264"/>
      <c r="H11" s="264"/>
      <c r="I11" s="267"/>
      <c r="J11" s="270">
        <f>'Detailed budget'!G55</f>
        <v>49</v>
      </c>
      <c r="K11" s="271"/>
    </row>
    <row r="12" spans="1:11" ht="23.25" customHeight="1" thickBot="1" x14ac:dyDescent="0.25">
      <c r="A12" s="252"/>
      <c r="B12" s="257"/>
      <c r="C12" s="258"/>
      <c r="D12" s="259"/>
      <c r="E12" s="272"/>
      <c r="F12" s="261" t="s">
        <v>16</v>
      </c>
      <c r="G12" s="255"/>
      <c r="H12" s="255"/>
      <c r="I12" s="255"/>
      <c r="J12" s="262"/>
      <c r="K12" s="263">
        <f>SUM(J13,J14)</f>
        <v>30727.77</v>
      </c>
    </row>
    <row r="13" spans="1:11" ht="23.25" customHeight="1" x14ac:dyDescent="0.2">
      <c r="A13" s="252"/>
      <c r="B13" s="257"/>
      <c r="C13" s="258"/>
      <c r="D13" s="259"/>
      <c r="E13" s="259"/>
      <c r="F13" s="264" t="s">
        <v>17</v>
      </c>
      <c r="G13" s="264"/>
      <c r="H13" s="264"/>
      <c r="I13" s="264"/>
      <c r="J13" s="273">
        <f>'Detailed budget'!D75</f>
        <v>8631.43</v>
      </c>
      <c r="K13" s="266"/>
    </row>
    <row r="14" spans="1:11" ht="23.25" customHeight="1" thickBot="1" x14ac:dyDescent="0.25">
      <c r="A14" s="252" t="s">
        <v>18</v>
      </c>
      <c r="B14" s="257"/>
      <c r="C14" s="258"/>
      <c r="D14" s="259"/>
      <c r="E14" s="259"/>
      <c r="F14" s="264" t="s">
        <v>19</v>
      </c>
      <c r="G14" s="264"/>
      <c r="H14" s="264"/>
      <c r="I14" s="264"/>
      <c r="J14" s="274">
        <f>'Detailed budget'!I75</f>
        <v>22096.34</v>
      </c>
      <c r="K14" s="271"/>
    </row>
    <row r="15" spans="1:11" ht="23.25" customHeight="1" thickBot="1" x14ac:dyDescent="0.25">
      <c r="A15" s="252" t="s">
        <v>20</v>
      </c>
      <c r="B15" s="257"/>
      <c r="C15" s="258"/>
      <c r="D15" s="259"/>
      <c r="E15" s="272"/>
      <c r="F15" s="261" t="s">
        <v>21</v>
      </c>
      <c r="G15" s="275"/>
      <c r="H15" s="255"/>
      <c r="I15" s="255"/>
      <c r="J15" s="262"/>
      <c r="K15" s="263">
        <f>SUM(J16:J22)</f>
        <v>343321.22019999998</v>
      </c>
    </row>
    <row r="16" spans="1:11" ht="23.25" customHeight="1" x14ac:dyDescent="0.2">
      <c r="A16" s="268" t="s">
        <v>22</v>
      </c>
      <c r="B16" s="269">
        <f>'Detailed budget'!J216</f>
        <v>0</v>
      </c>
      <c r="C16" s="258"/>
      <c r="D16" s="259"/>
      <c r="E16" s="272"/>
      <c r="F16" s="276" t="s">
        <v>23</v>
      </c>
      <c r="G16" s="277"/>
      <c r="H16" s="277"/>
      <c r="I16" s="277"/>
      <c r="J16" s="278">
        <f>'Detailed budget'!E89</f>
        <v>6376.28</v>
      </c>
      <c r="K16" s="279"/>
    </row>
    <row r="17" spans="1:11" ht="23.25" customHeight="1" x14ac:dyDescent="0.2">
      <c r="A17" s="252"/>
      <c r="B17" s="280"/>
      <c r="C17" s="258"/>
      <c r="D17" s="259"/>
      <c r="E17" s="272"/>
      <c r="F17" s="281" t="s">
        <v>24</v>
      </c>
      <c r="G17" s="277"/>
      <c r="H17" s="277"/>
      <c r="I17" s="277"/>
      <c r="J17" s="282">
        <f>'Detailed budget'!K84</f>
        <v>17041.599000000002</v>
      </c>
      <c r="K17" s="283"/>
    </row>
    <row r="18" spans="1:11" ht="23.25" customHeight="1" x14ac:dyDescent="0.2">
      <c r="A18" s="252"/>
      <c r="B18" s="257"/>
      <c r="C18" s="258"/>
      <c r="D18" s="259"/>
      <c r="E18" s="272"/>
      <c r="F18" s="281" t="s">
        <v>25</v>
      </c>
      <c r="G18" s="277"/>
      <c r="H18" s="284"/>
      <c r="I18" s="285"/>
      <c r="J18" s="282">
        <f>'Detailed budget'!E95</f>
        <v>0</v>
      </c>
      <c r="K18" s="283"/>
    </row>
    <row r="19" spans="1:11" ht="23.25" customHeight="1" x14ac:dyDescent="0.2">
      <c r="A19" s="252"/>
      <c r="B19" s="257"/>
      <c r="C19" s="258"/>
      <c r="D19" s="259"/>
      <c r="E19" s="272"/>
      <c r="F19" s="281" t="s">
        <v>26</v>
      </c>
      <c r="G19" s="277"/>
      <c r="H19" s="277"/>
      <c r="I19" s="285"/>
      <c r="J19" s="282">
        <f>'Detailed budget'!K91</f>
        <v>23415.922399999999</v>
      </c>
      <c r="K19" s="283"/>
    </row>
    <row r="20" spans="1:11" ht="23.25" customHeight="1" x14ac:dyDescent="0.2">
      <c r="A20" s="252"/>
      <c r="B20" s="280"/>
      <c r="C20" s="258"/>
      <c r="D20" s="259"/>
      <c r="E20" s="272"/>
      <c r="F20" s="281" t="s">
        <v>27</v>
      </c>
      <c r="G20" s="277"/>
      <c r="H20" s="277"/>
      <c r="I20" s="277"/>
      <c r="J20" s="282">
        <f>'Detailed budget'!E115</f>
        <v>30939.300000000003</v>
      </c>
      <c r="K20" s="283"/>
    </row>
    <row r="21" spans="1:11" ht="23.25" customHeight="1" x14ac:dyDescent="0.2">
      <c r="A21" s="252"/>
      <c r="B21" s="280"/>
      <c r="C21" s="258"/>
      <c r="D21" s="259"/>
      <c r="E21" s="272"/>
      <c r="F21" s="281" t="s">
        <v>139</v>
      </c>
      <c r="G21" s="277"/>
      <c r="H21" s="277"/>
      <c r="I21" s="277"/>
      <c r="J21" s="282">
        <f>'Detailed budget'!D130</f>
        <v>249990.99800000002</v>
      </c>
      <c r="K21" s="283"/>
    </row>
    <row r="22" spans="1:11" ht="23.25" customHeight="1" thickBot="1" x14ac:dyDescent="0.25">
      <c r="A22" s="252"/>
      <c r="B22" s="257"/>
      <c r="C22" s="258"/>
      <c r="D22" s="259"/>
      <c r="E22" s="272"/>
      <c r="F22" s="286" t="s">
        <v>28</v>
      </c>
      <c r="G22" s="277"/>
      <c r="H22" s="277"/>
      <c r="I22" s="277"/>
      <c r="J22" s="282">
        <f>'Detailed budget'!D131</f>
        <v>15557.120799999999</v>
      </c>
      <c r="K22" s="283"/>
    </row>
    <row r="23" spans="1:11" ht="23.25" customHeight="1" thickBot="1" x14ac:dyDescent="0.25">
      <c r="A23" s="252"/>
      <c r="B23" s="257"/>
      <c r="C23" s="258"/>
      <c r="D23" s="259"/>
      <c r="E23" s="272"/>
      <c r="F23" s="261" t="s">
        <v>29</v>
      </c>
      <c r="G23" s="275"/>
      <c r="H23" s="255"/>
      <c r="I23" s="255"/>
      <c r="J23" s="287"/>
      <c r="K23" s="288">
        <f>SUM(J24:J28)</f>
        <v>103018.8686</v>
      </c>
    </row>
    <row r="24" spans="1:11" ht="23.25" customHeight="1" x14ac:dyDescent="0.25">
      <c r="A24" s="252"/>
      <c r="B24" s="257"/>
      <c r="C24" s="258"/>
      <c r="D24" s="259"/>
      <c r="E24" s="259"/>
      <c r="F24" s="342" t="s">
        <v>30</v>
      </c>
      <c r="G24" s="343"/>
      <c r="H24" s="343"/>
      <c r="I24" s="344"/>
      <c r="J24" s="278">
        <f>'Detailed budget'!F147</f>
        <v>3934</v>
      </c>
      <c r="K24" s="289"/>
    </row>
    <row r="25" spans="1:11" ht="23.25" customHeight="1" x14ac:dyDescent="0.2">
      <c r="A25" s="252"/>
      <c r="B25" s="257"/>
      <c r="C25" s="258"/>
      <c r="D25" s="259"/>
      <c r="E25" s="259"/>
      <c r="F25" s="264" t="s">
        <v>31</v>
      </c>
      <c r="G25" s="264"/>
      <c r="H25" s="264"/>
      <c r="I25" s="264"/>
      <c r="J25" s="278">
        <f>'Detailed budget'!E154</f>
        <v>7932.0485999999992</v>
      </c>
      <c r="K25" s="289"/>
    </row>
    <row r="26" spans="1:11" ht="23.25" customHeight="1" x14ac:dyDescent="0.2">
      <c r="A26" s="252"/>
      <c r="B26" s="257"/>
      <c r="C26" s="258"/>
      <c r="D26" s="259"/>
      <c r="E26" s="259"/>
      <c r="F26" s="264" t="s">
        <v>32</v>
      </c>
      <c r="G26" s="264"/>
      <c r="H26" s="264"/>
      <c r="I26" s="264"/>
      <c r="J26" s="278">
        <f>'Detailed budget'!L154</f>
        <v>0</v>
      </c>
      <c r="K26" s="289"/>
    </row>
    <row r="27" spans="1:11" ht="23.25" customHeight="1" x14ac:dyDescent="0.2">
      <c r="A27" s="252" t="s">
        <v>33</v>
      </c>
      <c r="B27" s="290"/>
      <c r="C27" s="258"/>
      <c r="D27" s="259"/>
      <c r="E27" s="259"/>
      <c r="F27" s="264" t="s">
        <v>34</v>
      </c>
      <c r="G27" s="264"/>
      <c r="H27" s="264"/>
      <c r="I27" s="264"/>
      <c r="J27" s="278">
        <f>'Detailed budget'!E160</f>
        <v>5324</v>
      </c>
      <c r="K27" s="289"/>
    </row>
    <row r="28" spans="1:11" ht="23.25" customHeight="1" thickBot="1" x14ac:dyDescent="0.25">
      <c r="A28" s="268" t="s">
        <v>35</v>
      </c>
      <c r="B28" s="269">
        <f>'Detailed budget'!J217</f>
        <v>850051.2533000001</v>
      </c>
      <c r="C28" s="272"/>
      <c r="D28" s="259"/>
      <c r="E28" s="258"/>
      <c r="F28" s="264" t="s">
        <v>36</v>
      </c>
      <c r="G28" s="264"/>
      <c r="H28" s="264"/>
      <c r="I28" s="264"/>
      <c r="J28" s="278">
        <f>'Detailed budget'!E178</f>
        <v>85828.82</v>
      </c>
      <c r="K28" s="289"/>
    </row>
    <row r="29" spans="1:11" ht="23.25" customHeight="1" outlineLevel="1" thickBot="1" x14ac:dyDescent="0.25">
      <c r="A29" s="291"/>
      <c r="B29" s="292"/>
      <c r="C29" s="259"/>
      <c r="D29" s="264"/>
      <c r="E29" s="261" t="s">
        <v>37</v>
      </c>
      <c r="F29" s="255"/>
      <c r="G29" s="255"/>
      <c r="H29" s="255"/>
      <c r="I29" s="255"/>
      <c r="J29" s="262"/>
      <c r="K29" s="263">
        <f>SUM(K6,K12,K15,K23)</f>
        <v>1064580.8333000001</v>
      </c>
    </row>
    <row r="30" spans="1:11" ht="23.25" customHeight="1" x14ac:dyDescent="0.2">
      <c r="A30" s="293"/>
      <c r="B30" s="294"/>
      <c r="C30" s="293"/>
      <c r="D30" s="295"/>
      <c r="E30" s="295"/>
      <c r="F30" s="295"/>
      <c r="G30" s="295"/>
      <c r="H30" s="295"/>
      <c r="I30" s="295"/>
      <c r="J30" s="296"/>
      <c r="K30" s="297"/>
    </row>
    <row r="31" spans="1:11" ht="23.25" customHeight="1" x14ac:dyDescent="0.2">
      <c r="A31" s="298"/>
      <c r="B31" s="299"/>
      <c r="C31" s="298"/>
      <c r="D31" s="300"/>
      <c r="E31" s="300"/>
      <c r="F31" s="300"/>
      <c r="G31" s="300"/>
      <c r="H31" s="300"/>
      <c r="I31" s="300"/>
      <c r="J31" s="301"/>
      <c r="K31" s="302"/>
    </row>
    <row r="32" spans="1:11" ht="23.25" customHeight="1" thickBot="1" x14ac:dyDescent="0.25">
      <c r="A32" s="303" t="s">
        <v>38</v>
      </c>
      <c r="B32" s="304">
        <f>SUM(B11:B31)</f>
        <v>1064580.8333000001</v>
      </c>
      <c r="C32" s="303" t="s">
        <v>39</v>
      </c>
      <c r="D32" s="305"/>
      <c r="E32" s="305"/>
      <c r="F32" s="305"/>
      <c r="G32" s="305"/>
      <c r="H32" s="305"/>
      <c r="I32" s="305"/>
      <c r="J32" s="306"/>
      <c r="K32" s="304">
        <f>K29</f>
        <v>1064580.8333000001</v>
      </c>
    </row>
    <row r="33" spans="1:11" ht="23.25" customHeight="1" x14ac:dyDescent="0.2">
      <c r="A33" s="341" t="s">
        <v>246</v>
      </c>
      <c r="B33" s="341"/>
      <c r="C33" s="341"/>
      <c r="D33" s="341"/>
      <c r="E33" s="341"/>
      <c r="F33" s="341"/>
      <c r="G33" s="341"/>
      <c r="H33" s="336" t="s">
        <v>248</v>
      </c>
      <c r="I33" s="336"/>
      <c r="J33" s="334"/>
      <c r="K33" s="335"/>
    </row>
    <row r="34" spans="1:11" ht="23.25" customHeight="1" x14ac:dyDescent="0.2">
      <c r="A34" s="341" t="s">
        <v>247</v>
      </c>
      <c r="B34" s="341"/>
      <c r="C34" s="341"/>
      <c r="D34" s="341"/>
      <c r="E34" s="341"/>
      <c r="F34" s="341"/>
      <c r="G34" s="341"/>
      <c r="H34" s="307" t="s">
        <v>40</v>
      </c>
      <c r="I34" s="307"/>
      <c r="J34" s="307"/>
      <c r="K34" s="245"/>
    </row>
    <row r="35" spans="1:11" x14ac:dyDescent="0.2">
      <c r="A35" s="242"/>
      <c r="B35" s="308"/>
      <c r="C35" s="242"/>
      <c r="D35" s="242"/>
      <c r="E35" s="242"/>
      <c r="F35" s="242"/>
      <c r="G35" s="242"/>
      <c r="H35" s="242"/>
      <c r="I35" s="242"/>
      <c r="J35" s="242"/>
      <c r="K35" s="245"/>
    </row>
  </sheetData>
  <mergeCells count="5">
    <mergeCell ref="A1:K1"/>
    <mergeCell ref="A2:K2"/>
    <mergeCell ref="A33:G33"/>
    <mergeCell ref="A34:G34"/>
    <mergeCell ref="F24:I2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0"/>
  <sheetViews>
    <sheetView tabSelected="1" topLeftCell="A184" zoomScale="75" zoomScaleNormal="75" workbookViewId="0">
      <selection activeCell="N82" sqref="N82"/>
    </sheetView>
  </sheetViews>
  <sheetFormatPr defaultColWidth="9.140625" defaultRowHeight="15" x14ac:dyDescent="0.25"/>
  <cols>
    <col min="1" max="1" width="24.42578125" style="1" customWidth="1"/>
    <col min="2" max="2" width="15.42578125" style="1" customWidth="1"/>
    <col min="3" max="3" width="21.140625" style="1" customWidth="1"/>
    <col min="4" max="4" width="16.5703125" style="1" customWidth="1"/>
    <col min="5" max="5" width="14.7109375" style="1" customWidth="1"/>
    <col min="6" max="6" width="13.5703125" style="1" customWidth="1"/>
    <col min="7" max="7" width="17.7109375" style="2" customWidth="1"/>
    <col min="8" max="8" width="13" style="1" customWidth="1"/>
    <col min="9" max="9" width="15.7109375" style="1" customWidth="1"/>
    <col min="10" max="10" width="19.5703125" style="1" customWidth="1"/>
    <col min="11" max="11" width="14.28515625" style="1" customWidth="1"/>
    <col min="12" max="12" width="12" style="1" customWidth="1"/>
    <col min="13" max="13" width="4.28515625" style="1" customWidth="1"/>
    <col min="14" max="14" width="11.140625" style="1" bestFit="1" customWidth="1"/>
    <col min="15" max="15" width="9.140625" style="1"/>
    <col min="16" max="16" width="11.140625" style="1" bestFit="1" customWidth="1"/>
    <col min="17" max="16384" width="9.140625" style="1"/>
  </cols>
  <sheetData>
    <row r="1" spans="1:12" ht="36.75" customHeight="1" x14ac:dyDescent="0.25"/>
    <row r="2" spans="1:12" s="6" customFormat="1" ht="18" customHeight="1" x14ac:dyDescent="0.25">
      <c r="A2" s="3"/>
      <c r="B2" s="4"/>
      <c r="C2" s="5"/>
      <c r="D2" s="5"/>
      <c r="E2" s="5"/>
      <c r="F2" s="5"/>
      <c r="G2" s="5"/>
    </row>
    <row r="3" spans="1:12" s="6" customFormat="1" ht="16.5" customHeight="1" thickBot="1" x14ac:dyDescent="0.3">
      <c r="A3" s="3"/>
      <c r="B3" s="4"/>
      <c r="C3" s="5"/>
      <c r="D3" s="5"/>
      <c r="E3" s="5"/>
      <c r="F3" s="5"/>
      <c r="G3" s="5"/>
    </row>
    <row r="4" spans="1:12" s="6" customFormat="1" ht="57" customHeight="1" thickBot="1" x14ac:dyDescent="0.3">
      <c r="A4" s="7" t="s">
        <v>41</v>
      </c>
      <c r="B4" s="362" t="s">
        <v>210</v>
      </c>
      <c r="C4" s="363"/>
      <c r="D4" s="363"/>
      <c r="E4" s="363"/>
      <c r="F4" s="363"/>
      <c r="G4" s="363"/>
      <c r="H4" s="363"/>
      <c r="I4" s="363"/>
      <c r="J4" s="363"/>
      <c r="K4" s="363"/>
      <c r="L4" s="364"/>
    </row>
    <row r="5" spans="1:12" ht="39.75" customHeight="1" thickBot="1" x14ac:dyDescent="0.3"/>
    <row r="6" spans="1:12" ht="18.75" thickBot="1" x14ac:dyDescent="0.3">
      <c r="A6" s="365" t="s">
        <v>42</v>
      </c>
      <c r="B6" s="366"/>
      <c r="C6" s="366"/>
      <c r="D6" s="366"/>
      <c r="E6" s="366"/>
      <c r="F6" s="366"/>
      <c r="G6" s="366"/>
      <c r="H6" s="355"/>
      <c r="I6" s="355"/>
      <c r="J6" s="355"/>
      <c r="K6" s="355"/>
      <c r="L6" s="356"/>
    </row>
    <row r="7" spans="1:12" s="6" customFormat="1" ht="61.5" customHeight="1" thickBot="1" x14ac:dyDescent="0.3">
      <c r="A7" s="367" t="s">
        <v>43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9"/>
    </row>
    <row r="8" spans="1:12" s="6" customFormat="1" ht="18" x14ac:dyDescent="0.25">
      <c r="A8" s="8"/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10" spans="1:12" ht="17.25" customHeight="1" x14ac:dyDescent="0.25">
      <c r="A10" s="370" t="s">
        <v>44</v>
      </c>
      <c r="B10" s="371"/>
      <c r="C10" s="372"/>
      <c r="D10" s="372"/>
      <c r="E10" s="372"/>
      <c r="F10" s="372"/>
      <c r="G10" s="372"/>
      <c r="H10" s="372"/>
      <c r="I10" s="372"/>
      <c r="J10" s="372"/>
      <c r="K10" s="372"/>
      <c r="L10" s="372"/>
    </row>
    <row r="11" spans="1:12" s="6" customFormat="1" ht="17.25" customHeight="1" thickBot="1" x14ac:dyDescent="0.3">
      <c r="A11" s="11"/>
      <c r="B11" s="12"/>
      <c r="C11" s="13"/>
      <c r="G11" s="14"/>
    </row>
    <row r="12" spans="1:12" s="6" customFormat="1" ht="30.75" customHeight="1" thickBot="1" x14ac:dyDescent="0.3">
      <c r="A12" s="373" t="s">
        <v>45</v>
      </c>
      <c r="B12" s="374"/>
      <c r="C12" s="374"/>
      <c r="D12" s="374"/>
      <c r="E12" s="374"/>
      <c r="F12" s="375"/>
      <c r="G12" s="375"/>
      <c r="H12" s="375"/>
      <c r="I12" s="375"/>
      <c r="J12" s="375"/>
      <c r="K12" s="375"/>
      <c r="L12" s="376"/>
    </row>
    <row r="13" spans="1:12" s="6" customFormat="1" ht="30.75" customHeight="1" thickBot="1" x14ac:dyDescent="0.3">
      <c r="A13" s="15"/>
      <c r="B13" s="16"/>
      <c r="C13" s="16"/>
      <c r="D13" s="16"/>
      <c r="E13" s="16"/>
      <c r="F13" s="10"/>
      <c r="G13" s="10"/>
    </row>
    <row r="14" spans="1:12" s="17" customFormat="1" ht="75.75" customHeight="1" thickBot="1" x14ac:dyDescent="0.3">
      <c r="A14" s="377" t="s">
        <v>46</v>
      </c>
      <c r="B14" s="378"/>
      <c r="C14" s="378"/>
      <c r="D14" s="378"/>
      <c r="E14" s="378"/>
      <c r="F14" s="378"/>
      <c r="G14" s="379"/>
    </row>
    <row r="15" spans="1:12" s="18" customFormat="1" ht="47.25" customHeight="1" thickBot="1" x14ac:dyDescent="0.25">
      <c r="A15" s="386" t="s">
        <v>47</v>
      </c>
      <c r="B15" s="387"/>
      <c r="C15" s="387"/>
      <c r="D15" s="387"/>
      <c r="E15" s="387"/>
      <c r="F15" s="387"/>
      <c r="G15" s="388"/>
    </row>
    <row r="16" spans="1:12" s="22" customFormat="1" ht="44.25" customHeight="1" x14ac:dyDescent="0.25">
      <c r="A16" s="19" t="s">
        <v>48</v>
      </c>
      <c r="B16" s="389" t="s">
        <v>49</v>
      </c>
      <c r="C16" s="390"/>
      <c r="D16" s="20" t="s">
        <v>50</v>
      </c>
      <c r="E16" s="20" t="s">
        <v>51</v>
      </c>
      <c r="F16" s="20" t="s">
        <v>52</v>
      </c>
      <c r="G16" s="21" t="s">
        <v>53</v>
      </c>
    </row>
    <row r="17" spans="1:12" s="26" customFormat="1" x14ac:dyDescent="0.25">
      <c r="A17" s="23" t="s">
        <v>8</v>
      </c>
      <c r="B17" s="24"/>
      <c r="C17" s="24"/>
      <c r="D17" s="24"/>
      <c r="E17" s="24"/>
      <c r="F17" s="24"/>
      <c r="G17" s="25"/>
      <c r="L17" s="26" t="s">
        <v>201</v>
      </c>
    </row>
    <row r="18" spans="1:12" s="26" customFormat="1" ht="31.9" customHeight="1" x14ac:dyDescent="0.2">
      <c r="A18" s="27" t="s">
        <v>211</v>
      </c>
      <c r="B18" s="345" t="s">
        <v>212</v>
      </c>
      <c r="C18" s="346"/>
      <c r="D18" s="28" t="s">
        <v>221</v>
      </c>
      <c r="E18" s="29">
        <v>384.05</v>
      </c>
      <c r="F18" s="30">
        <v>263.88</v>
      </c>
      <c r="G18" s="31">
        <f t="shared" ref="G18:G21" si="0">E18*F18</f>
        <v>101343.114</v>
      </c>
      <c r="H18" s="32"/>
      <c r="L18" s="317"/>
    </row>
    <row r="19" spans="1:12" s="26" customFormat="1" ht="25.5" customHeight="1" x14ac:dyDescent="0.2">
      <c r="A19" s="27"/>
      <c r="B19" s="345"/>
      <c r="C19" s="346"/>
      <c r="D19" s="28"/>
      <c r="E19" s="29"/>
      <c r="F19" s="30"/>
      <c r="G19" s="31">
        <f t="shared" si="0"/>
        <v>0</v>
      </c>
    </row>
    <row r="20" spans="1:12" s="26" customFormat="1" ht="27" customHeight="1" x14ac:dyDescent="0.2">
      <c r="A20" s="27"/>
      <c r="B20" s="345"/>
      <c r="C20" s="346"/>
      <c r="D20" s="28"/>
      <c r="E20" s="29"/>
      <c r="F20" s="30"/>
      <c r="G20" s="31">
        <f t="shared" si="0"/>
        <v>0</v>
      </c>
    </row>
    <row r="21" spans="1:12" s="17" customFormat="1" ht="21.75" customHeight="1" x14ac:dyDescent="0.2">
      <c r="A21" s="27"/>
      <c r="B21" s="345"/>
      <c r="C21" s="346"/>
      <c r="D21" s="28"/>
      <c r="E21" s="29"/>
      <c r="F21" s="30"/>
      <c r="G21" s="31">
        <f t="shared" si="0"/>
        <v>0</v>
      </c>
    </row>
    <row r="22" spans="1:12" s="26" customFormat="1" ht="24" customHeight="1" x14ac:dyDescent="0.25">
      <c r="A22" s="380" t="s">
        <v>55</v>
      </c>
      <c r="B22" s="381"/>
      <c r="C22" s="381"/>
      <c r="D22" s="381"/>
      <c r="E22" s="381"/>
      <c r="F22" s="382"/>
      <c r="G22" s="33">
        <f>SUM(G18:G21)</f>
        <v>101343.114</v>
      </c>
    </row>
    <row r="23" spans="1:12" s="26" customFormat="1" ht="22.9" customHeight="1" x14ac:dyDescent="0.2">
      <c r="A23" s="383" t="s">
        <v>56</v>
      </c>
      <c r="B23" s="384"/>
      <c r="C23" s="384"/>
      <c r="D23" s="384"/>
      <c r="E23" s="384"/>
      <c r="F23" s="384"/>
      <c r="G23" s="385"/>
    </row>
    <row r="24" spans="1:12" s="26" customFormat="1" ht="30.6" customHeight="1" x14ac:dyDescent="0.2">
      <c r="A24" s="34" t="s">
        <v>202</v>
      </c>
      <c r="B24" s="345" t="s">
        <v>57</v>
      </c>
      <c r="C24" s="346"/>
      <c r="D24" s="28" t="s">
        <v>221</v>
      </c>
      <c r="E24" s="29">
        <v>417.92</v>
      </c>
      <c r="F24" s="30">
        <v>230.69</v>
      </c>
      <c r="G24" s="31">
        <f t="shared" ref="G24:G29" si="1">E24*F24</f>
        <v>96409.964800000002</v>
      </c>
      <c r="H24" s="32"/>
      <c r="L24" s="317"/>
    </row>
    <row r="25" spans="1:12" s="26" customFormat="1" ht="23.25" customHeight="1" x14ac:dyDescent="0.2">
      <c r="A25" s="34" t="s">
        <v>203</v>
      </c>
      <c r="B25" s="345" t="s">
        <v>58</v>
      </c>
      <c r="C25" s="346"/>
      <c r="D25" s="28" t="s">
        <v>54</v>
      </c>
      <c r="E25" s="29">
        <v>423.78</v>
      </c>
      <c r="F25" s="30">
        <v>128.82</v>
      </c>
      <c r="G25" s="31">
        <f t="shared" si="1"/>
        <v>54591.339599999992</v>
      </c>
      <c r="H25" s="32"/>
      <c r="L25" s="317"/>
    </row>
    <row r="26" spans="1:12" s="26" customFormat="1" ht="23.25" customHeight="1" x14ac:dyDescent="0.2">
      <c r="A26" s="34" t="s">
        <v>223</v>
      </c>
      <c r="B26" s="345" t="s">
        <v>215</v>
      </c>
      <c r="C26" s="346"/>
      <c r="D26" s="28" t="s">
        <v>224</v>
      </c>
      <c r="E26" s="29">
        <v>61.73</v>
      </c>
      <c r="F26" s="30">
        <v>65</v>
      </c>
      <c r="G26" s="31">
        <f t="shared" ref="G26:G27" si="2">E26*F26</f>
        <v>4012.45</v>
      </c>
      <c r="H26" s="32"/>
      <c r="L26" s="317"/>
    </row>
    <row r="27" spans="1:12" s="26" customFormat="1" ht="23.25" customHeight="1" x14ac:dyDescent="0.2">
      <c r="A27" s="34" t="s">
        <v>225</v>
      </c>
      <c r="B27" s="345" t="s">
        <v>215</v>
      </c>
      <c r="C27" s="346"/>
      <c r="D27" s="28" t="s">
        <v>224</v>
      </c>
      <c r="E27" s="29">
        <v>64.14</v>
      </c>
      <c r="F27" s="30">
        <v>115.92</v>
      </c>
      <c r="G27" s="31">
        <f t="shared" si="2"/>
        <v>7435.1088</v>
      </c>
      <c r="H27" s="32"/>
      <c r="L27" s="317"/>
    </row>
    <row r="28" spans="1:12" s="26" customFormat="1" ht="21.75" customHeight="1" x14ac:dyDescent="0.2">
      <c r="A28" s="34" t="s">
        <v>217</v>
      </c>
      <c r="B28" s="345" t="s">
        <v>59</v>
      </c>
      <c r="C28" s="346"/>
      <c r="D28" s="28" t="s">
        <v>54</v>
      </c>
      <c r="E28" s="29">
        <v>304.73</v>
      </c>
      <c r="F28" s="30">
        <v>126.71</v>
      </c>
      <c r="G28" s="31">
        <f t="shared" si="1"/>
        <v>38612.338300000003</v>
      </c>
      <c r="H28" s="32"/>
      <c r="L28" s="317"/>
    </row>
    <row r="29" spans="1:12" s="26" customFormat="1" ht="21.75" customHeight="1" x14ac:dyDescent="0.2">
      <c r="A29" s="34" t="s">
        <v>220</v>
      </c>
      <c r="B29" s="345" t="s">
        <v>59</v>
      </c>
      <c r="C29" s="346"/>
      <c r="D29" s="28" t="s">
        <v>221</v>
      </c>
      <c r="E29" s="29">
        <v>341.4</v>
      </c>
      <c r="F29" s="30">
        <v>59.54</v>
      </c>
      <c r="G29" s="31">
        <f t="shared" si="1"/>
        <v>20326.955999999998</v>
      </c>
      <c r="H29" s="32"/>
      <c r="J29" s="331"/>
      <c r="L29" s="317"/>
    </row>
    <row r="30" spans="1:12" s="26" customFormat="1" ht="19.5" customHeight="1" x14ac:dyDescent="0.2">
      <c r="A30" s="34" t="s">
        <v>204</v>
      </c>
      <c r="B30" s="345" t="s">
        <v>60</v>
      </c>
      <c r="C30" s="346"/>
      <c r="D30" s="28" t="s">
        <v>54</v>
      </c>
      <c r="E30" s="29">
        <v>347.75</v>
      </c>
      <c r="F30" s="30">
        <v>65.260000000000005</v>
      </c>
      <c r="G30" s="31">
        <f t="shared" ref="G30:G32" si="3">E30*F30</f>
        <v>22694.165000000001</v>
      </c>
      <c r="H30" s="32"/>
      <c r="L30" s="317"/>
    </row>
    <row r="31" spans="1:12" s="26" customFormat="1" ht="19.5" customHeight="1" x14ac:dyDescent="0.2">
      <c r="A31" s="34" t="s">
        <v>218</v>
      </c>
      <c r="B31" s="345" t="s">
        <v>60</v>
      </c>
      <c r="C31" s="346"/>
      <c r="D31" s="28" t="s">
        <v>219</v>
      </c>
      <c r="E31" s="29">
        <v>243.42</v>
      </c>
      <c r="F31" s="30">
        <v>65.459999999999994</v>
      </c>
      <c r="G31" s="31">
        <f t="shared" si="3"/>
        <v>15934.273199999998</v>
      </c>
      <c r="H31" s="32"/>
      <c r="L31" s="317"/>
    </row>
    <row r="32" spans="1:12" s="26" customFormat="1" ht="19.5" customHeight="1" x14ac:dyDescent="0.2">
      <c r="A32" s="34" t="s">
        <v>222</v>
      </c>
      <c r="B32" s="345" t="s">
        <v>60</v>
      </c>
      <c r="C32" s="346"/>
      <c r="D32" s="28" t="s">
        <v>221</v>
      </c>
      <c r="E32" s="29">
        <v>249.23</v>
      </c>
      <c r="F32" s="30">
        <v>129.11000000000001</v>
      </c>
      <c r="G32" s="31">
        <f t="shared" si="3"/>
        <v>32178.085300000002</v>
      </c>
      <c r="H32" s="32"/>
      <c r="L32" s="317"/>
    </row>
    <row r="33" spans="1:12" s="26" customFormat="1" ht="19.5" customHeight="1" x14ac:dyDescent="0.2">
      <c r="A33" s="27" t="s">
        <v>208</v>
      </c>
      <c r="B33" s="345" t="s">
        <v>61</v>
      </c>
      <c r="C33" s="346"/>
      <c r="D33" s="28" t="s">
        <v>221</v>
      </c>
      <c r="E33" s="29">
        <v>328.91</v>
      </c>
      <c r="F33" s="30">
        <v>229.47</v>
      </c>
      <c r="G33" s="31">
        <f>E33*F33</f>
        <v>75474.977700000003</v>
      </c>
      <c r="H33" s="32"/>
      <c r="I33" s="333"/>
      <c r="L33" s="317"/>
    </row>
    <row r="34" spans="1:12" s="26" customFormat="1" ht="23.25" customHeight="1" x14ac:dyDescent="0.2">
      <c r="A34" s="27"/>
      <c r="B34" s="345"/>
      <c r="C34" s="346"/>
      <c r="D34" s="28"/>
      <c r="E34" s="29"/>
      <c r="F34" s="30"/>
      <c r="G34" s="31"/>
    </row>
    <row r="35" spans="1:12" s="26" customFormat="1" ht="20.25" customHeight="1" x14ac:dyDescent="0.25">
      <c r="A35" s="35"/>
      <c r="B35" s="36"/>
      <c r="C35" s="36"/>
      <c r="D35" s="36"/>
      <c r="E35" s="37" t="s">
        <v>62</v>
      </c>
      <c r="F35" s="38"/>
      <c r="G35" s="33">
        <f>SUM(G24:G34)</f>
        <v>367669.65869999997</v>
      </c>
    </row>
    <row r="36" spans="1:12" s="26" customFormat="1" x14ac:dyDescent="0.25">
      <c r="A36" s="39" t="s">
        <v>11</v>
      </c>
      <c r="B36" s="40"/>
      <c r="C36" s="40"/>
      <c r="D36" s="40"/>
      <c r="E36" s="24"/>
      <c r="F36" s="24"/>
      <c r="G36" s="25"/>
    </row>
    <row r="37" spans="1:12" s="26" customFormat="1" x14ac:dyDescent="0.25">
      <c r="A37" s="39"/>
      <c r="B37" s="40"/>
      <c r="C37" s="40"/>
      <c r="D37" s="40"/>
      <c r="E37" s="24"/>
      <c r="F37" s="24"/>
      <c r="G37" s="25"/>
    </row>
    <row r="38" spans="1:12" s="26" customFormat="1" x14ac:dyDescent="0.25">
      <c r="A38" s="39"/>
      <c r="B38" s="40"/>
      <c r="C38" s="40"/>
      <c r="D38" s="40"/>
      <c r="E38" s="24"/>
      <c r="F38" s="24"/>
      <c r="G38" s="25"/>
    </row>
    <row r="39" spans="1:12" s="26" customFormat="1" ht="30" customHeight="1" x14ac:dyDescent="0.2">
      <c r="A39" s="34" t="s">
        <v>206</v>
      </c>
      <c r="B39" s="345" t="s">
        <v>63</v>
      </c>
      <c r="C39" s="346"/>
      <c r="D39" s="28" t="s">
        <v>221</v>
      </c>
      <c r="E39" s="29">
        <v>254.9</v>
      </c>
      <c r="F39" s="30">
        <v>238.73</v>
      </c>
      <c r="G39" s="31">
        <f>E39*F39</f>
        <v>60852.277000000002</v>
      </c>
      <c r="H39" s="32"/>
    </row>
    <row r="40" spans="1:12" s="26" customFormat="1" ht="21.75" customHeight="1" x14ac:dyDescent="0.2">
      <c r="A40" s="34" t="s">
        <v>205</v>
      </c>
      <c r="B40" s="345" t="s">
        <v>64</v>
      </c>
      <c r="C40" s="346"/>
      <c r="D40" s="28" t="s">
        <v>54</v>
      </c>
      <c r="E40" s="29">
        <v>378.82</v>
      </c>
      <c r="F40" s="30">
        <v>131.97</v>
      </c>
      <c r="G40" s="31">
        <f>E40*F40</f>
        <v>49992.875399999997</v>
      </c>
      <c r="H40" s="32"/>
    </row>
    <row r="41" spans="1:12" s="26" customFormat="1" ht="21.75" customHeight="1" x14ac:dyDescent="0.2">
      <c r="A41" s="34" t="s">
        <v>226</v>
      </c>
      <c r="B41" s="345" t="s">
        <v>215</v>
      </c>
      <c r="C41" s="346"/>
      <c r="D41" s="28" t="s">
        <v>224</v>
      </c>
      <c r="E41" s="29">
        <v>44.81</v>
      </c>
      <c r="F41" s="30">
        <v>169.74</v>
      </c>
      <c r="G41" s="31">
        <f>E41*F41</f>
        <v>7606.0494000000008</v>
      </c>
    </row>
    <row r="42" spans="1:12" s="26" customFormat="1" ht="24" customHeight="1" x14ac:dyDescent="0.25">
      <c r="A42" s="35"/>
      <c r="B42" s="36"/>
      <c r="C42" s="36"/>
      <c r="D42" s="36"/>
      <c r="E42" s="37" t="s">
        <v>65</v>
      </c>
      <c r="F42" s="38"/>
      <c r="G42" s="33">
        <f>SUM(G39:G40:G41)</f>
        <v>118451.2018</v>
      </c>
    </row>
    <row r="43" spans="1:12" s="26" customFormat="1" x14ac:dyDescent="0.25">
      <c r="A43" s="39" t="s">
        <v>66</v>
      </c>
      <c r="B43" s="40"/>
      <c r="C43" s="40"/>
      <c r="D43" s="40"/>
      <c r="E43" s="24"/>
      <c r="F43" s="24"/>
      <c r="G43" s="25"/>
    </row>
    <row r="44" spans="1:12" s="26" customFormat="1" ht="20.25" customHeight="1" x14ac:dyDescent="0.2">
      <c r="A44" s="34"/>
      <c r="B44" s="345"/>
      <c r="C44" s="346"/>
      <c r="D44" s="28"/>
      <c r="E44" s="29"/>
      <c r="F44" s="30"/>
      <c r="G44" s="31">
        <f>E44*F44</f>
        <v>0</v>
      </c>
    </row>
    <row r="45" spans="1:12" s="26" customFormat="1" ht="20.25" customHeight="1" x14ac:dyDescent="0.2">
      <c r="A45" s="27"/>
      <c r="B45" s="345"/>
      <c r="C45" s="346"/>
      <c r="D45" s="28"/>
      <c r="E45" s="29"/>
      <c r="F45" s="30"/>
      <c r="G45" s="31">
        <f>E45*F45</f>
        <v>0</v>
      </c>
    </row>
    <row r="46" spans="1:12" s="26" customFormat="1" ht="20.25" customHeight="1" x14ac:dyDescent="0.2">
      <c r="A46" s="27"/>
      <c r="B46" s="345"/>
      <c r="C46" s="346"/>
      <c r="D46" s="28"/>
      <c r="E46" s="29"/>
      <c r="F46" s="30"/>
      <c r="G46" s="31">
        <f>E46*F46</f>
        <v>0</v>
      </c>
    </row>
    <row r="47" spans="1:12" s="26" customFormat="1" ht="21.75" customHeight="1" x14ac:dyDescent="0.2">
      <c r="A47" s="27"/>
      <c r="B47" s="345"/>
      <c r="C47" s="346"/>
      <c r="D47" s="28"/>
      <c r="E47" s="29"/>
      <c r="F47" s="30"/>
      <c r="G47" s="31">
        <f>E47*F47</f>
        <v>0</v>
      </c>
    </row>
    <row r="48" spans="1:12" s="26" customFormat="1" ht="21.75" customHeight="1" x14ac:dyDescent="0.25">
      <c r="A48" s="35"/>
      <c r="B48" s="36"/>
      <c r="C48" s="36"/>
      <c r="D48" s="36"/>
      <c r="E48" s="37" t="s">
        <v>67</v>
      </c>
      <c r="F48" s="38"/>
      <c r="G48" s="33">
        <f>SUM(G44:G47)</f>
        <v>0</v>
      </c>
    </row>
    <row r="49" spans="1:16" s="26" customFormat="1" x14ac:dyDescent="0.25">
      <c r="A49" s="39" t="s">
        <v>15</v>
      </c>
      <c r="B49" s="40"/>
      <c r="C49" s="40"/>
      <c r="D49" s="40"/>
      <c r="E49" s="24"/>
      <c r="F49" s="24"/>
      <c r="G49" s="25"/>
    </row>
    <row r="50" spans="1:16" s="26" customFormat="1" ht="21" customHeight="1" x14ac:dyDescent="0.2">
      <c r="A50" s="34" t="s">
        <v>199</v>
      </c>
      <c r="B50" s="345" t="s">
        <v>68</v>
      </c>
      <c r="C50" s="346"/>
      <c r="D50" s="28" t="s">
        <v>69</v>
      </c>
      <c r="E50" s="29">
        <v>2.4500000000000002</v>
      </c>
      <c r="F50" s="30">
        <v>20</v>
      </c>
      <c r="G50" s="31">
        <f>E50*F50</f>
        <v>49</v>
      </c>
    </row>
    <row r="51" spans="1:16" s="26" customFormat="1" ht="17.25" customHeight="1" x14ac:dyDescent="0.2">
      <c r="A51" s="27"/>
      <c r="B51" s="345"/>
      <c r="C51" s="346"/>
      <c r="D51" s="28"/>
      <c r="E51" s="29"/>
      <c r="F51" s="30"/>
      <c r="G51" s="31">
        <f>E51*F51</f>
        <v>0</v>
      </c>
    </row>
    <row r="52" spans="1:16" s="26" customFormat="1" ht="21" customHeight="1" x14ac:dyDescent="0.2">
      <c r="A52" s="27"/>
      <c r="B52" s="345"/>
      <c r="C52" s="346"/>
      <c r="D52" s="28"/>
      <c r="E52" s="29"/>
      <c r="F52" s="30"/>
      <c r="G52" s="31">
        <f>E52*F52</f>
        <v>0</v>
      </c>
    </row>
    <row r="53" spans="1:16" s="26" customFormat="1" ht="18.75" customHeight="1" x14ac:dyDescent="0.2">
      <c r="A53" s="27"/>
      <c r="B53" s="345"/>
      <c r="C53" s="346"/>
      <c r="D53" s="28"/>
      <c r="E53" s="29"/>
      <c r="F53" s="30"/>
      <c r="G53" s="31">
        <f>E53*F53</f>
        <v>0</v>
      </c>
    </row>
    <row r="54" spans="1:16" s="26" customFormat="1" ht="24" customHeight="1" x14ac:dyDescent="0.2">
      <c r="A54" s="27"/>
      <c r="B54" s="345"/>
      <c r="C54" s="346"/>
      <c r="D54" s="28"/>
      <c r="E54" s="29"/>
      <c r="F54" s="30"/>
      <c r="G54" s="31">
        <f>E54*F54</f>
        <v>0</v>
      </c>
    </row>
    <row r="55" spans="1:16" s="17" customFormat="1" ht="21.75" customHeight="1" x14ac:dyDescent="0.25">
      <c r="A55" s="41"/>
      <c r="B55" s="42"/>
      <c r="C55" s="42"/>
      <c r="D55" s="42"/>
      <c r="E55" s="43" t="s">
        <v>70</v>
      </c>
      <c r="F55" s="42"/>
      <c r="G55" s="44">
        <f>SUM(G50:G54)</f>
        <v>49</v>
      </c>
    </row>
    <row r="56" spans="1:16" s="49" customFormat="1" ht="24.75" customHeight="1" thickBot="1" x14ac:dyDescent="0.3">
      <c r="A56" s="45"/>
      <c r="B56" s="46"/>
      <c r="C56" s="46"/>
      <c r="D56" s="46"/>
      <c r="E56" s="47" t="s">
        <v>71</v>
      </c>
      <c r="F56" s="46"/>
      <c r="G56" s="48">
        <f>G22+G35+G42+G48+G55</f>
        <v>587512.97450000001</v>
      </c>
    </row>
    <row r="57" spans="1:16" s="6" customFormat="1" ht="12.6" customHeight="1" x14ac:dyDescent="0.25">
      <c r="A57" s="347"/>
      <c r="B57" s="348"/>
      <c r="C57" s="348"/>
      <c r="D57" s="348"/>
      <c r="E57" s="348"/>
      <c r="F57" s="348"/>
      <c r="G57" s="348"/>
    </row>
    <row r="58" spans="1:16" s="50" customFormat="1" ht="10.15" customHeight="1" thickBot="1" x14ac:dyDescent="0.3">
      <c r="A58" s="399"/>
      <c r="B58" s="400"/>
      <c r="C58" s="400"/>
      <c r="D58" s="400"/>
      <c r="E58" s="400"/>
      <c r="F58" s="400"/>
      <c r="G58" s="400"/>
    </row>
    <row r="59" spans="1:16" s="6" customFormat="1" ht="24" customHeight="1" thickBot="1" x14ac:dyDescent="0.3">
      <c r="A59" s="401" t="s">
        <v>72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6"/>
    </row>
    <row r="60" spans="1:16" s="6" customFormat="1" ht="24" customHeight="1" x14ac:dyDescent="0.25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1" spans="1:16" s="6" customFormat="1" ht="36.75" customHeight="1" thickBot="1" x14ac:dyDescent="0.3">
      <c r="A61" s="402" t="s">
        <v>73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52"/>
    </row>
    <row r="62" spans="1:16" s="55" customFormat="1" ht="33.75" customHeight="1" x14ac:dyDescent="0.25">
      <c r="A62" s="53" t="s">
        <v>74</v>
      </c>
      <c r="B62" s="54" t="s">
        <v>75</v>
      </c>
      <c r="C62" s="54" t="s">
        <v>76</v>
      </c>
      <c r="D62" s="391" t="s">
        <v>228</v>
      </c>
      <c r="E62" s="392"/>
      <c r="F62" s="393" t="s">
        <v>77</v>
      </c>
      <c r="G62" s="393"/>
      <c r="H62" s="393"/>
      <c r="I62" s="393"/>
      <c r="J62" s="393"/>
      <c r="K62" s="393"/>
      <c r="L62" s="394"/>
      <c r="P62" s="318"/>
    </row>
    <row r="63" spans="1:16" s="58" customFormat="1" ht="24" customHeight="1" x14ac:dyDescent="0.25">
      <c r="A63" s="34" t="s">
        <v>78</v>
      </c>
      <c r="B63" s="56" t="s">
        <v>229</v>
      </c>
      <c r="C63" s="57" t="s">
        <v>79</v>
      </c>
      <c r="D63" s="57" t="s">
        <v>216</v>
      </c>
      <c r="E63" s="316" t="s">
        <v>230</v>
      </c>
      <c r="F63" s="351" t="s">
        <v>80</v>
      </c>
      <c r="G63" s="352"/>
      <c r="H63" s="352"/>
      <c r="I63" s="352"/>
      <c r="J63" s="352"/>
      <c r="K63" s="352"/>
      <c r="L63" s="361"/>
      <c r="P63" s="319"/>
    </row>
    <row r="64" spans="1:16" s="58" customFormat="1" ht="30" customHeight="1" x14ac:dyDescent="0.25">
      <c r="A64" s="34" t="s">
        <v>83</v>
      </c>
      <c r="B64" s="56" t="s">
        <v>84</v>
      </c>
      <c r="C64" s="57" t="s">
        <v>198</v>
      </c>
      <c r="D64" s="57" t="s">
        <v>233</v>
      </c>
      <c r="E64" s="316" t="s">
        <v>234</v>
      </c>
      <c r="F64" s="351" t="s">
        <v>85</v>
      </c>
      <c r="G64" s="352"/>
      <c r="H64" s="352"/>
      <c r="I64" s="352"/>
      <c r="J64" s="352"/>
      <c r="K64" s="352"/>
      <c r="L64" s="361"/>
      <c r="P64" s="319"/>
    </row>
    <row r="65" spans="1:12" s="58" customFormat="1" ht="44.25" customHeight="1" x14ac:dyDescent="0.25">
      <c r="A65" s="34" t="s">
        <v>88</v>
      </c>
      <c r="B65" s="56" t="s">
        <v>89</v>
      </c>
      <c r="C65" s="57" t="s">
        <v>214</v>
      </c>
      <c r="D65" s="57"/>
      <c r="E65" s="316"/>
      <c r="F65" s="351" t="s">
        <v>232</v>
      </c>
      <c r="G65" s="352"/>
      <c r="H65" s="352"/>
      <c r="I65" s="352"/>
      <c r="J65" s="352"/>
      <c r="K65" s="352"/>
      <c r="L65" s="353"/>
    </row>
    <row r="66" spans="1:12" s="58" customFormat="1" ht="24" customHeight="1" x14ac:dyDescent="0.25">
      <c r="A66" s="59"/>
      <c r="B66" s="57"/>
      <c r="C66" s="57"/>
      <c r="D66" s="57"/>
      <c r="E66" s="57"/>
      <c r="F66" s="351"/>
      <c r="G66" s="352"/>
      <c r="H66" s="352"/>
      <c r="I66" s="352"/>
      <c r="J66" s="352"/>
      <c r="K66" s="352"/>
      <c r="L66" s="353"/>
    </row>
    <row r="67" spans="1:12" s="6" customFormat="1" ht="18" customHeight="1" x14ac:dyDescent="0.25">
      <c r="A67" s="537" t="s">
        <v>90</v>
      </c>
      <c r="B67" s="538"/>
      <c r="C67" s="538"/>
      <c r="D67" s="538"/>
      <c r="E67" s="538"/>
      <c r="F67" s="538"/>
      <c r="G67" s="538"/>
      <c r="H67" s="538"/>
      <c r="I67" s="538"/>
      <c r="J67" s="538"/>
      <c r="K67" s="538"/>
      <c r="L67" s="539"/>
    </row>
    <row r="68" spans="1:12" s="17" customFormat="1" ht="26.25" customHeight="1" x14ac:dyDescent="0.25">
      <c r="A68" s="540" t="s">
        <v>91</v>
      </c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2"/>
    </row>
    <row r="69" spans="1:12" s="65" customFormat="1" ht="60" x14ac:dyDescent="0.25">
      <c r="A69" s="60" t="s">
        <v>92</v>
      </c>
      <c r="B69" s="61" t="s">
        <v>93</v>
      </c>
      <c r="C69" s="61" t="s">
        <v>94</v>
      </c>
      <c r="D69" s="61" t="s">
        <v>95</v>
      </c>
      <c r="E69" s="62" t="s">
        <v>96</v>
      </c>
      <c r="F69" s="63" t="s">
        <v>97</v>
      </c>
      <c r="G69" s="64" t="s">
        <v>94</v>
      </c>
      <c r="H69" s="64" t="s">
        <v>98</v>
      </c>
      <c r="I69" s="64" t="s">
        <v>99</v>
      </c>
      <c r="J69" s="60" t="s">
        <v>100</v>
      </c>
    </row>
    <row r="70" spans="1:12" s="26" customFormat="1" ht="21.75" customHeight="1" x14ac:dyDescent="0.2">
      <c r="A70" s="66" t="s">
        <v>227</v>
      </c>
      <c r="B70" s="67">
        <v>334.34</v>
      </c>
      <c r="C70" s="68">
        <v>4</v>
      </c>
      <c r="D70" s="69">
        <f>B70*C70</f>
        <v>1337.36</v>
      </c>
      <c r="E70" s="70">
        <v>51.71</v>
      </c>
      <c r="F70" s="70">
        <v>96.42</v>
      </c>
      <c r="G70" s="71">
        <v>4</v>
      </c>
      <c r="H70" s="71">
        <v>3</v>
      </c>
      <c r="I70" s="72">
        <f t="shared" ref="I70:I72" si="4">(E70+F70)*G70*H70</f>
        <v>1777.56</v>
      </c>
      <c r="J70" s="73">
        <f t="shared" ref="J70:J73" si="5">D70+I70</f>
        <v>3114.92</v>
      </c>
    </row>
    <row r="71" spans="1:12" s="26" customFormat="1" ht="21.75" customHeight="1" x14ac:dyDescent="0.2">
      <c r="A71" s="66" t="s">
        <v>84</v>
      </c>
      <c r="B71" s="67">
        <v>31.9</v>
      </c>
      <c r="C71" s="68">
        <v>2</v>
      </c>
      <c r="D71" s="69">
        <f>B71*C71</f>
        <v>63.8</v>
      </c>
      <c r="E71" s="70">
        <v>59.67</v>
      </c>
      <c r="F71" s="70">
        <v>82.26</v>
      </c>
      <c r="G71" s="71">
        <v>2</v>
      </c>
      <c r="H71" s="71">
        <v>3</v>
      </c>
      <c r="I71" s="72">
        <f t="shared" ref="I71" si="6">(E71+F71)*G71*H71</f>
        <v>851.58</v>
      </c>
      <c r="J71" s="73">
        <f t="shared" ref="J71" si="7">D71+I71</f>
        <v>915.38</v>
      </c>
    </row>
    <row r="72" spans="1:12" s="26" customFormat="1" ht="21.75" customHeight="1" x14ac:dyDescent="0.2">
      <c r="A72" s="66" t="s">
        <v>235</v>
      </c>
      <c r="B72" s="67">
        <v>-316.93</v>
      </c>
      <c r="C72" s="68">
        <v>1</v>
      </c>
      <c r="D72" s="69">
        <f t="shared" ref="D72" si="8">B72*C72</f>
        <v>-316.93</v>
      </c>
      <c r="E72" s="70">
        <v>0</v>
      </c>
      <c r="F72" s="70">
        <v>0</v>
      </c>
      <c r="G72" s="71">
        <v>1</v>
      </c>
      <c r="H72" s="71">
        <v>0</v>
      </c>
      <c r="I72" s="72">
        <f t="shared" si="4"/>
        <v>0</v>
      </c>
      <c r="J72" s="73">
        <f t="shared" si="5"/>
        <v>-316.93</v>
      </c>
    </row>
    <row r="73" spans="1:12" s="26" customFormat="1" ht="21.75" customHeight="1" x14ac:dyDescent="0.2">
      <c r="A73" s="74" t="s">
        <v>89</v>
      </c>
      <c r="B73" s="67">
        <v>47.17</v>
      </c>
      <c r="C73" s="68">
        <v>160</v>
      </c>
      <c r="D73" s="69">
        <f t="shared" ref="D73" si="9">B73*C73</f>
        <v>7547.2000000000007</v>
      </c>
      <c r="E73" s="70">
        <v>45.97</v>
      </c>
      <c r="F73" s="70">
        <v>75.7</v>
      </c>
      <c r="G73" s="71">
        <v>160</v>
      </c>
      <c r="H73" s="71">
        <v>1</v>
      </c>
      <c r="I73" s="72">
        <f t="shared" ref="I73" si="10">(E73+F73)*G73*H73</f>
        <v>19467.2</v>
      </c>
      <c r="J73" s="73">
        <f t="shared" si="5"/>
        <v>27014.400000000001</v>
      </c>
    </row>
    <row r="74" spans="1:12" s="26" customFormat="1" ht="24" customHeight="1" x14ac:dyDescent="0.2">
      <c r="A74" s="75"/>
      <c r="B74" s="67"/>
      <c r="C74" s="68"/>
      <c r="D74" s="69"/>
      <c r="E74" s="70"/>
      <c r="F74" s="70"/>
      <c r="G74" s="71"/>
      <c r="H74" s="71"/>
      <c r="I74" s="72"/>
      <c r="J74" s="73"/>
    </row>
    <row r="75" spans="1:12" s="18" customFormat="1" ht="24" customHeight="1" x14ac:dyDescent="0.25">
      <c r="A75" s="76"/>
      <c r="B75" s="77"/>
      <c r="C75" s="76"/>
      <c r="D75" s="78">
        <f>SUM(D70:D74)</f>
        <v>8631.43</v>
      </c>
      <c r="E75" s="77"/>
      <c r="F75" s="79"/>
      <c r="G75" s="77"/>
      <c r="H75" s="77"/>
      <c r="I75" s="78">
        <f>SUM(I70:I74)</f>
        <v>22096.34</v>
      </c>
      <c r="J75" s="78">
        <f>SUM(J70:J74)</f>
        <v>30727.77</v>
      </c>
    </row>
    <row r="76" spans="1:12" s="82" customFormat="1" ht="15" customHeight="1" x14ac:dyDescent="0.25">
      <c r="A76" s="543"/>
      <c r="B76" s="400"/>
      <c r="C76" s="400"/>
      <c r="D76" s="400"/>
      <c r="E76" s="400"/>
      <c r="F76" s="400"/>
      <c r="G76" s="400"/>
      <c r="H76" s="400"/>
      <c r="I76" s="400"/>
      <c r="J76" s="80"/>
      <c r="K76" s="80"/>
      <c r="L76" s="81"/>
    </row>
    <row r="77" spans="1:12" s="82" customFormat="1" ht="24.75" customHeight="1" x14ac:dyDescent="0.25">
      <c r="A77" s="436" t="s">
        <v>102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5"/>
    </row>
    <row r="78" spans="1:12" s="18" customFormat="1" ht="16.5" thickBot="1" x14ac:dyDescent="0.3">
      <c r="F78" s="83"/>
      <c r="G78" s="84"/>
      <c r="H78" s="85"/>
      <c r="I78" s="85"/>
      <c r="J78" s="85"/>
      <c r="K78" s="85"/>
    </row>
    <row r="79" spans="1:12" s="26" customFormat="1" ht="15.75" thickBot="1" x14ac:dyDescent="0.3">
      <c r="A79" s="86" t="s">
        <v>103</v>
      </c>
      <c r="B79" s="87"/>
      <c r="C79" s="87"/>
      <c r="D79" s="87"/>
      <c r="E79" s="88"/>
      <c r="F79" s="89"/>
      <c r="G79" s="90" t="s">
        <v>104</v>
      </c>
      <c r="H79" s="91"/>
      <c r="I79" s="91"/>
      <c r="J79" s="91"/>
      <c r="K79" s="92"/>
    </row>
    <row r="80" spans="1:12" s="26" customFormat="1" ht="48" customHeight="1" x14ac:dyDescent="0.2">
      <c r="A80" s="546" t="s">
        <v>105</v>
      </c>
      <c r="B80" s="547"/>
      <c r="C80" s="547"/>
      <c r="D80" s="547"/>
      <c r="E80" s="548"/>
      <c r="G80" s="411" t="s">
        <v>106</v>
      </c>
      <c r="H80" s="359" t="s">
        <v>107</v>
      </c>
      <c r="I80" s="549" t="s">
        <v>108</v>
      </c>
      <c r="J80" s="549" t="s">
        <v>109</v>
      </c>
      <c r="K80" s="551" t="s">
        <v>110</v>
      </c>
    </row>
    <row r="81" spans="1:12" s="26" customFormat="1" ht="50.25" customHeight="1" x14ac:dyDescent="0.25">
      <c r="A81" s="408" t="s">
        <v>111</v>
      </c>
      <c r="B81" s="409"/>
      <c r="C81" s="61" t="s">
        <v>112</v>
      </c>
      <c r="D81" s="61" t="s">
        <v>113</v>
      </c>
      <c r="E81" s="93" t="s">
        <v>110</v>
      </c>
      <c r="F81" s="89"/>
      <c r="G81" s="412"/>
      <c r="H81" s="360"/>
      <c r="I81" s="550"/>
      <c r="J81" s="550"/>
      <c r="K81" s="552"/>
    </row>
    <row r="82" spans="1:12" s="26" customFormat="1" ht="67.5" customHeight="1" x14ac:dyDescent="0.25">
      <c r="A82" s="395" t="s">
        <v>197</v>
      </c>
      <c r="B82" s="404"/>
      <c r="C82" s="94">
        <v>1</v>
      </c>
      <c r="D82" s="95">
        <v>6376.28</v>
      </c>
      <c r="E82" s="96">
        <f t="shared" ref="E82" si="11">C82*D82</f>
        <v>6376.28</v>
      </c>
      <c r="F82" s="320"/>
      <c r="G82" s="98" t="s">
        <v>252</v>
      </c>
      <c r="H82" s="99">
        <v>15</v>
      </c>
      <c r="I82" s="94">
        <v>35.93</v>
      </c>
      <c r="J82" s="95">
        <v>31.62</v>
      </c>
      <c r="K82" s="96">
        <f t="shared" ref="K82" si="12">I82*J82*H82</f>
        <v>17041.599000000002</v>
      </c>
    </row>
    <row r="83" spans="1:12" s="26" customFormat="1" ht="26.25" customHeight="1" thickBot="1" x14ac:dyDescent="0.3">
      <c r="A83" s="395"/>
      <c r="B83" s="404"/>
      <c r="C83" s="94"/>
      <c r="D83" s="95"/>
      <c r="E83" s="96"/>
      <c r="F83" s="320"/>
      <c r="G83" s="34"/>
      <c r="H83" s="99"/>
      <c r="I83" s="94"/>
      <c r="J83" s="95"/>
      <c r="K83" s="96"/>
    </row>
    <row r="84" spans="1:12" s="26" customFormat="1" ht="25.5" customHeight="1" thickBot="1" x14ac:dyDescent="0.3">
      <c r="A84" s="395"/>
      <c r="B84" s="404"/>
      <c r="C84" s="94"/>
      <c r="D84" s="95"/>
      <c r="E84" s="96"/>
      <c r="F84" s="317"/>
      <c r="G84" s="513" t="s">
        <v>115</v>
      </c>
      <c r="H84" s="514"/>
      <c r="I84" s="105"/>
      <c r="J84" s="105"/>
      <c r="K84" s="103">
        <f>SUM(K78:K83)</f>
        <v>17041.599000000002</v>
      </c>
    </row>
    <row r="85" spans="1:12" s="26" customFormat="1" ht="25.5" customHeight="1" thickBot="1" x14ac:dyDescent="0.25">
      <c r="A85" s="395"/>
      <c r="B85" s="410"/>
      <c r="C85" s="94"/>
      <c r="D85" s="95"/>
      <c r="E85" s="96"/>
      <c r="F85" s="317"/>
      <c r="G85" s="309"/>
      <c r="H85" s="310"/>
      <c r="I85" s="310"/>
      <c r="J85" s="311"/>
      <c r="K85" s="312"/>
      <c r="L85" s="313"/>
    </row>
    <row r="86" spans="1:12" s="26" customFormat="1" ht="25.5" customHeight="1" thickBot="1" x14ac:dyDescent="0.3">
      <c r="A86" s="395"/>
      <c r="B86" s="404"/>
      <c r="C86" s="94"/>
      <c r="D86" s="95"/>
      <c r="E86" s="96"/>
      <c r="F86" s="317"/>
      <c r="G86" s="90" t="s">
        <v>117</v>
      </c>
      <c r="H86" s="91"/>
      <c r="I86" s="91"/>
      <c r="J86" s="91"/>
      <c r="K86" s="92"/>
      <c r="L86" s="313"/>
    </row>
    <row r="87" spans="1:12" s="26" customFormat="1" ht="25.5" customHeight="1" x14ac:dyDescent="0.25">
      <c r="A87" s="395"/>
      <c r="B87" s="404"/>
      <c r="C87" s="94"/>
      <c r="D87" s="95"/>
      <c r="E87" s="96"/>
      <c r="F87" s="97"/>
      <c r="G87" s="357" t="s">
        <v>120</v>
      </c>
      <c r="H87" s="358"/>
      <c r="I87" s="109" t="s">
        <v>112</v>
      </c>
      <c r="J87" s="109" t="s">
        <v>113</v>
      </c>
      <c r="K87" s="110" t="s">
        <v>110</v>
      </c>
      <c r="L87" s="314"/>
    </row>
    <row r="88" spans="1:12" s="26" customFormat="1" ht="25.5" customHeight="1" thickBot="1" x14ac:dyDescent="0.25">
      <c r="A88" s="553"/>
      <c r="B88" s="554"/>
      <c r="C88" s="94"/>
      <c r="D88" s="95"/>
      <c r="E88" s="96"/>
      <c r="F88" s="97"/>
      <c r="G88" s="349" t="s">
        <v>89</v>
      </c>
      <c r="H88" s="515"/>
      <c r="I88" s="94">
        <v>776.39</v>
      </c>
      <c r="J88" s="95">
        <v>30.16</v>
      </c>
      <c r="K88" s="114">
        <f>I88*J88</f>
        <v>23415.922399999999</v>
      </c>
      <c r="L88" s="313"/>
    </row>
    <row r="89" spans="1:12" s="26" customFormat="1" ht="30.75" customHeight="1" thickBot="1" x14ac:dyDescent="0.3">
      <c r="A89" s="100" t="s">
        <v>114</v>
      </c>
      <c r="B89" s="101"/>
      <c r="C89" s="101"/>
      <c r="D89" s="102"/>
      <c r="E89" s="103">
        <f>SUM(E82:E88)</f>
        <v>6376.28</v>
      </c>
      <c r="F89" s="104"/>
      <c r="G89" s="349"/>
      <c r="H89" s="515"/>
      <c r="I89" s="94"/>
      <c r="J89" s="95"/>
      <c r="K89" s="114"/>
      <c r="L89" s="313"/>
    </row>
    <row r="90" spans="1:12" s="17" customFormat="1" ht="30" customHeight="1" thickBot="1" x14ac:dyDescent="0.25">
      <c r="A90" s="405"/>
      <c r="B90" s="406"/>
      <c r="C90" s="106"/>
      <c r="D90" s="106"/>
      <c r="E90" s="106"/>
      <c r="F90" s="107"/>
      <c r="G90" s="516"/>
      <c r="H90" s="517"/>
      <c r="I90" s="94"/>
      <c r="J90" s="95"/>
      <c r="K90" s="114"/>
    </row>
    <row r="91" spans="1:12" s="17" customFormat="1" ht="24.75" customHeight="1" thickBot="1" x14ac:dyDescent="0.3">
      <c r="A91" s="90" t="s">
        <v>116</v>
      </c>
      <c r="B91" s="91"/>
      <c r="C91" s="91"/>
      <c r="D91" s="91"/>
      <c r="E91" s="92"/>
      <c r="F91" s="107"/>
      <c r="G91" s="127" t="s">
        <v>114</v>
      </c>
      <c r="H91" s="128"/>
      <c r="I91" s="128"/>
      <c r="J91" s="129"/>
      <c r="K91" s="130">
        <f>SUM(K88:K90)</f>
        <v>23415.922399999999</v>
      </c>
    </row>
    <row r="92" spans="1:12" s="17" customFormat="1" ht="38.25" customHeight="1" thickBot="1" x14ac:dyDescent="0.25">
      <c r="A92" s="357" t="s">
        <v>118</v>
      </c>
      <c r="B92" s="358"/>
      <c r="C92" s="109" t="s">
        <v>98</v>
      </c>
      <c r="D92" s="109" t="s">
        <v>119</v>
      </c>
      <c r="E92" s="110" t="s">
        <v>110</v>
      </c>
      <c r="F92" s="111"/>
      <c r="G92" s="405"/>
      <c r="H92" s="407"/>
      <c r="I92" s="106"/>
      <c r="J92" s="106"/>
      <c r="K92" s="106"/>
    </row>
    <row r="93" spans="1:12" s="17" customFormat="1" ht="26.25" customHeight="1" thickBot="1" x14ac:dyDescent="0.3">
      <c r="A93" s="395"/>
      <c r="B93" s="396"/>
      <c r="C93" s="94"/>
      <c r="D93" s="95"/>
      <c r="E93" s="112"/>
      <c r="F93" s="113"/>
      <c r="G93" s="86" t="s">
        <v>127</v>
      </c>
      <c r="H93" s="87"/>
      <c r="I93" s="87"/>
      <c r="J93" s="87"/>
      <c r="K93" s="88"/>
    </row>
    <row r="94" spans="1:12" s="17" customFormat="1" ht="30" customHeight="1" thickBot="1" x14ac:dyDescent="0.3">
      <c r="A94" s="397"/>
      <c r="B94" s="398"/>
      <c r="C94" s="115"/>
      <c r="D94" s="116"/>
      <c r="E94" s="117"/>
      <c r="F94" s="118"/>
      <c r="G94" s="354" t="s">
        <v>128</v>
      </c>
      <c r="H94" s="355"/>
      <c r="I94" s="355"/>
      <c r="J94" s="355"/>
      <c r="K94" s="356"/>
    </row>
    <row r="95" spans="1:12" s="17" customFormat="1" ht="31.5" customHeight="1" thickBot="1" x14ac:dyDescent="0.3">
      <c r="A95" s="90" t="s">
        <v>114</v>
      </c>
      <c r="B95" s="91"/>
      <c r="C95" s="91"/>
      <c r="D95" s="119"/>
      <c r="E95" s="120">
        <f>SUM(E93:E94)</f>
        <v>0</v>
      </c>
      <c r="F95" s="121"/>
      <c r="G95" s="535" t="s">
        <v>129</v>
      </c>
      <c r="H95" s="536"/>
      <c r="I95" s="20" t="s">
        <v>130</v>
      </c>
      <c r="J95" s="20" t="s">
        <v>98</v>
      </c>
      <c r="K95" s="131" t="s">
        <v>131</v>
      </c>
    </row>
    <row r="96" spans="1:12" s="17" customFormat="1" ht="31.5" customHeight="1" x14ac:dyDescent="0.25">
      <c r="A96" s="326"/>
      <c r="B96" s="326"/>
      <c r="C96" s="326"/>
      <c r="D96" s="327"/>
      <c r="E96" s="328"/>
      <c r="F96" s="121"/>
      <c r="G96" s="349" t="s">
        <v>132</v>
      </c>
      <c r="H96" s="350"/>
      <c r="I96" s="94">
        <v>190.75</v>
      </c>
      <c r="J96" s="95">
        <v>2</v>
      </c>
      <c r="K96" s="132">
        <f t="shared" ref="K96" si="13">(J96*I96)</f>
        <v>381.5</v>
      </c>
    </row>
    <row r="97" spans="1:11" s="17" customFormat="1" ht="32.25" customHeight="1" thickBot="1" x14ac:dyDescent="0.3">
      <c r="A97" s="122"/>
      <c r="B97" s="107"/>
      <c r="C97" s="107"/>
      <c r="D97" s="107"/>
      <c r="E97" s="107"/>
      <c r="F97" s="121"/>
      <c r="G97" s="349" t="s">
        <v>249</v>
      </c>
      <c r="H97" s="350"/>
      <c r="I97" s="94">
        <v>90.35</v>
      </c>
      <c r="J97" s="95">
        <v>220.25</v>
      </c>
      <c r="K97" s="132">
        <f t="shared" ref="K97:K103" si="14">(J97*I97)</f>
        <v>19899.587499999998</v>
      </c>
    </row>
    <row r="98" spans="1:11" s="17" customFormat="1" ht="28.5" customHeight="1" thickBot="1" x14ac:dyDescent="0.3">
      <c r="A98" s="90" t="s">
        <v>121</v>
      </c>
      <c r="B98" s="123"/>
      <c r="C98" s="123"/>
      <c r="D98" s="123"/>
      <c r="E98" s="124"/>
      <c r="F98" s="121"/>
      <c r="G98" s="349" t="s">
        <v>133</v>
      </c>
      <c r="H98" s="350"/>
      <c r="I98" s="94">
        <v>242</v>
      </c>
      <c r="J98" s="95">
        <v>3</v>
      </c>
      <c r="K98" s="132">
        <f t="shared" si="14"/>
        <v>726</v>
      </c>
    </row>
    <row r="99" spans="1:11" s="17" customFormat="1" ht="37.15" customHeight="1" x14ac:dyDescent="0.2">
      <c r="A99" s="417" t="s">
        <v>122</v>
      </c>
      <c r="B99" s="419" t="s">
        <v>123</v>
      </c>
      <c r="C99" s="419" t="s">
        <v>98</v>
      </c>
      <c r="D99" s="419" t="s">
        <v>124</v>
      </c>
      <c r="E99" s="421" t="s">
        <v>110</v>
      </c>
      <c r="F99" s="121"/>
      <c r="G99" s="349" t="s">
        <v>250</v>
      </c>
      <c r="H99" s="350"/>
      <c r="I99" s="94">
        <v>75.25</v>
      </c>
      <c r="J99" s="95">
        <v>1337.65</v>
      </c>
      <c r="K99" s="132">
        <f t="shared" si="14"/>
        <v>100658.16250000001</v>
      </c>
    </row>
    <row r="100" spans="1:11" s="17" customFormat="1" ht="44.45" customHeight="1" x14ac:dyDescent="0.2">
      <c r="A100" s="418"/>
      <c r="B100" s="420"/>
      <c r="C100" s="420"/>
      <c r="D100" s="420"/>
      <c r="E100" s="422"/>
      <c r="F100" s="121"/>
      <c r="G100" s="349" t="s">
        <v>251</v>
      </c>
      <c r="H100" s="350"/>
      <c r="I100" s="94">
        <v>99.95</v>
      </c>
      <c r="J100" s="95">
        <v>1078.44</v>
      </c>
      <c r="K100" s="132">
        <f t="shared" si="14"/>
        <v>107790.07800000001</v>
      </c>
    </row>
    <row r="101" spans="1:11" s="17" customFormat="1" ht="39.75" customHeight="1" x14ac:dyDescent="0.2">
      <c r="A101" s="34" t="s">
        <v>125</v>
      </c>
      <c r="B101" s="94">
        <v>4</v>
      </c>
      <c r="C101" s="94">
        <v>2.5</v>
      </c>
      <c r="D101" s="29">
        <v>432.05</v>
      </c>
      <c r="E101" s="125">
        <f t="shared" ref="E101:E104" si="15">B101*C101*D101</f>
        <v>4320.5</v>
      </c>
      <c r="F101" s="118"/>
      <c r="G101" s="349" t="s">
        <v>135</v>
      </c>
      <c r="H101" s="350"/>
      <c r="I101" s="94">
        <v>671.21</v>
      </c>
      <c r="J101" s="95">
        <v>7</v>
      </c>
      <c r="K101" s="132">
        <f t="shared" si="14"/>
        <v>4698.47</v>
      </c>
    </row>
    <row r="102" spans="1:11" s="17" customFormat="1" ht="34.9" customHeight="1" x14ac:dyDescent="0.2">
      <c r="A102" s="34" t="s">
        <v>126</v>
      </c>
      <c r="B102" s="94">
        <v>4</v>
      </c>
      <c r="C102" s="94">
        <v>1.5</v>
      </c>
      <c r="D102" s="29">
        <v>460.83</v>
      </c>
      <c r="E102" s="125">
        <f t="shared" si="15"/>
        <v>2764.98</v>
      </c>
      <c r="F102" s="113"/>
      <c r="G102" s="349" t="s">
        <v>239</v>
      </c>
      <c r="H102" s="350"/>
      <c r="I102" s="94">
        <v>400</v>
      </c>
      <c r="J102" s="95">
        <v>5</v>
      </c>
      <c r="K102" s="132">
        <f t="shared" si="14"/>
        <v>2000</v>
      </c>
    </row>
    <row r="103" spans="1:11" s="17" customFormat="1" ht="31.15" customHeight="1" x14ac:dyDescent="0.2">
      <c r="A103" s="34" t="s">
        <v>229</v>
      </c>
      <c r="B103" s="94">
        <v>2</v>
      </c>
      <c r="C103" s="94">
        <v>2</v>
      </c>
      <c r="D103" s="29">
        <v>479.53</v>
      </c>
      <c r="E103" s="125">
        <f t="shared" ref="E103" si="16">B103*C103*D103</f>
        <v>1918.12</v>
      </c>
      <c r="F103" s="113"/>
      <c r="G103" s="349" t="s">
        <v>240</v>
      </c>
      <c r="H103" s="350"/>
      <c r="I103" s="94">
        <v>1040.5999999999999</v>
      </c>
      <c r="J103" s="95">
        <v>4.5</v>
      </c>
      <c r="K103" s="132">
        <f t="shared" si="14"/>
        <v>4682.7</v>
      </c>
    </row>
    <row r="104" spans="1:11" s="17" customFormat="1" ht="29.25" customHeight="1" x14ac:dyDescent="0.2">
      <c r="A104" s="34" t="s">
        <v>236</v>
      </c>
      <c r="B104" s="94">
        <v>4</v>
      </c>
      <c r="C104" s="94">
        <v>2.5</v>
      </c>
      <c r="D104" s="29">
        <v>481.1</v>
      </c>
      <c r="E104" s="125">
        <f t="shared" si="15"/>
        <v>4811</v>
      </c>
      <c r="F104" s="121"/>
      <c r="G104" s="349" t="s">
        <v>241</v>
      </c>
      <c r="H104" s="350"/>
      <c r="I104" s="94">
        <v>415</v>
      </c>
      <c r="J104" s="95">
        <v>12</v>
      </c>
      <c r="K104" s="132">
        <f t="shared" ref="K104:K105" si="17">(J104*I104)</f>
        <v>4980</v>
      </c>
    </row>
    <row r="105" spans="1:11" s="17" customFormat="1" ht="29.25" customHeight="1" x14ac:dyDescent="0.2">
      <c r="A105" s="98" t="s">
        <v>207</v>
      </c>
      <c r="B105" s="94">
        <v>2</v>
      </c>
      <c r="C105" s="94">
        <v>0.5</v>
      </c>
      <c r="D105" s="29">
        <v>312.70999999999998</v>
      </c>
      <c r="E105" s="125">
        <f t="shared" ref="E105:E111" si="18">B105*C105*D105</f>
        <v>312.70999999999998</v>
      </c>
      <c r="F105" s="121"/>
      <c r="G105" s="349" t="s">
        <v>242</v>
      </c>
      <c r="H105" s="350"/>
      <c r="I105" s="94">
        <v>363</v>
      </c>
      <c r="J105" s="95">
        <v>11.5</v>
      </c>
      <c r="K105" s="132">
        <f t="shared" si="17"/>
        <v>4174.5</v>
      </c>
    </row>
    <row r="106" spans="1:11" s="17" customFormat="1" ht="25.5" customHeight="1" x14ac:dyDescent="0.2">
      <c r="A106" s="34" t="s">
        <v>87</v>
      </c>
      <c r="B106" s="94">
        <v>4</v>
      </c>
      <c r="C106" s="94">
        <v>1</v>
      </c>
      <c r="D106" s="29">
        <v>318</v>
      </c>
      <c r="E106" s="125">
        <f t="shared" si="18"/>
        <v>1272</v>
      </c>
      <c r="F106" s="206"/>
      <c r="G106" s="428"/>
      <c r="H106" s="429"/>
      <c r="I106" s="94"/>
      <c r="J106" s="95"/>
      <c r="K106" s="132"/>
    </row>
    <row r="107" spans="1:11" s="17" customFormat="1" ht="25.5" customHeight="1" x14ac:dyDescent="0.2">
      <c r="A107" s="34" t="s">
        <v>237</v>
      </c>
      <c r="B107" s="94">
        <v>2</v>
      </c>
      <c r="C107" s="94">
        <v>1</v>
      </c>
      <c r="D107" s="29">
        <v>348.5</v>
      </c>
      <c r="E107" s="125">
        <f t="shared" si="18"/>
        <v>697</v>
      </c>
      <c r="F107" s="206"/>
      <c r="G107" s="428"/>
      <c r="H107" s="429"/>
      <c r="I107" s="94"/>
      <c r="J107" s="95"/>
      <c r="K107" s="132"/>
    </row>
    <row r="108" spans="1:11" s="17" customFormat="1" ht="25.5" customHeight="1" x14ac:dyDescent="0.2">
      <c r="A108" s="34" t="s">
        <v>101</v>
      </c>
      <c r="B108" s="94">
        <v>2</v>
      </c>
      <c r="C108" s="94">
        <v>0.5</v>
      </c>
      <c r="D108" s="29">
        <v>156.66</v>
      </c>
      <c r="E108" s="125">
        <f t="shared" si="18"/>
        <v>156.66</v>
      </c>
      <c r="F108" s="206"/>
      <c r="G108" s="428"/>
      <c r="H108" s="429"/>
      <c r="I108" s="94"/>
      <c r="J108" s="95"/>
      <c r="K108" s="132"/>
    </row>
    <row r="109" spans="1:11" s="17" customFormat="1" ht="25.5" customHeight="1" x14ac:dyDescent="0.2">
      <c r="A109" s="34" t="s">
        <v>81</v>
      </c>
      <c r="B109" s="94">
        <v>4</v>
      </c>
      <c r="C109" s="94">
        <v>2.5</v>
      </c>
      <c r="D109" s="29">
        <v>399.87</v>
      </c>
      <c r="E109" s="125">
        <f t="shared" si="18"/>
        <v>3998.7</v>
      </c>
      <c r="F109" s="206"/>
      <c r="G109" s="428"/>
      <c r="H109" s="429"/>
      <c r="I109" s="94"/>
      <c r="J109" s="95"/>
      <c r="K109" s="132"/>
    </row>
    <row r="110" spans="1:11" s="17" customFormat="1" ht="25.5" customHeight="1" x14ac:dyDescent="0.2">
      <c r="A110" s="34" t="s">
        <v>238</v>
      </c>
      <c r="B110" s="94">
        <v>4</v>
      </c>
      <c r="C110" s="94">
        <v>2</v>
      </c>
      <c r="D110" s="29">
        <v>312.22000000000003</v>
      </c>
      <c r="E110" s="125">
        <f t="shared" si="18"/>
        <v>2497.7600000000002</v>
      </c>
      <c r="F110" s="206"/>
      <c r="G110" s="428"/>
      <c r="H110" s="429"/>
      <c r="I110" s="94"/>
      <c r="J110" s="95"/>
      <c r="K110" s="132"/>
    </row>
    <row r="111" spans="1:11" s="17" customFormat="1" ht="25.5" customHeight="1" x14ac:dyDescent="0.2">
      <c r="A111" s="34" t="s">
        <v>82</v>
      </c>
      <c r="B111" s="94">
        <v>4</v>
      </c>
      <c r="C111" s="94">
        <v>4</v>
      </c>
      <c r="D111" s="29">
        <v>389.96</v>
      </c>
      <c r="E111" s="125">
        <f t="shared" si="18"/>
        <v>6239.36</v>
      </c>
      <c r="F111" s="206"/>
      <c r="G111" s="428"/>
      <c r="H111" s="429"/>
      <c r="I111" s="94"/>
      <c r="J111" s="95"/>
      <c r="K111" s="132"/>
    </row>
    <row r="112" spans="1:11" s="17" customFormat="1" ht="25.5" customHeight="1" x14ac:dyDescent="0.2">
      <c r="A112" s="34" t="s">
        <v>200</v>
      </c>
      <c r="B112" s="94">
        <v>4</v>
      </c>
      <c r="C112" s="94">
        <v>0.5</v>
      </c>
      <c r="D112" s="29">
        <v>485.01</v>
      </c>
      <c r="E112" s="125">
        <f t="shared" ref="E112:E113" si="19">B112*C112*D112</f>
        <v>970.02</v>
      </c>
      <c r="F112" s="206"/>
      <c r="G112" s="428"/>
      <c r="H112" s="429"/>
      <c r="I112" s="94"/>
      <c r="J112" s="95"/>
      <c r="K112" s="132"/>
    </row>
    <row r="113" spans="1:12" s="17" customFormat="1" ht="25.5" customHeight="1" x14ac:dyDescent="0.2">
      <c r="A113" s="34" t="s">
        <v>84</v>
      </c>
      <c r="B113" s="94">
        <v>2</v>
      </c>
      <c r="C113" s="94">
        <v>1.5</v>
      </c>
      <c r="D113" s="29">
        <v>326.83</v>
      </c>
      <c r="E113" s="125">
        <f t="shared" si="19"/>
        <v>980.49</v>
      </c>
      <c r="F113" s="206"/>
      <c r="G113" s="329"/>
      <c r="H113" s="330"/>
      <c r="I113" s="94"/>
      <c r="J113" s="95"/>
      <c r="K113" s="132"/>
    </row>
    <row r="114" spans="1:12" s="17" customFormat="1" ht="26.25" customHeight="1" thickBot="1" x14ac:dyDescent="0.3">
      <c r="A114" s="34"/>
      <c r="B114" s="94"/>
      <c r="C114" s="94"/>
      <c r="D114" s="29"/>
      <c r="E114" s="125"/>
      <c r="F114" s="126"/>
      <c r="G114" s="349"/>
      <c r="H114" s="350"/>
      <c r="I114" s="94"/>
      <c r="J114" s="95"/>
      <c r="K114" s="132"/>
    </row>
    <row r="115" spans="1:12" s="17" customFormat="1" ht="26.25" customHeight="1" thickBot="1" x14ac:dyDescent="0.3">
      <c r="A115" s="90" t="s">
        <v>114</v>
      </c>
      <c r="B115" s="123"/>
      <c r="C115" s="133"/>
      <c r="D115" s="134"/>
      <c r="E115" s="135">
        <f>SUM(E101:E114)</f>
        <v>30939.300000000003</v>
      </c>
      <c r="F115" s="126"/>
      <c r="G115" s="425" t="s">
        <v>140</v>
      </c>
      <c r="H115" s="426"/>
      <c r="I115" s="426"/>
      <c r="J115" s="427"/>
      <c r="K115" s="103">
        <f>SUM(K96:K114)</f>
        <v>249990.99800000002</v>
      </c>
    </row>
    <row r="116" spans="1:12" s="323" customFormat="1" ht="26.25" customHeight="1" thickBot="1" x14ac:dyDescent="0.3">
      <c r="A116" s="122"/>
      <c r="B116" s="107"/>
      <c r="C116" s="136"/>
      <c r="D116" s="137"/>
      <c r="E116" s="138"/>
      <c r="F116" s="126"/>
      <c r="G116" s="321"/>
      <c r="H116" s="322"/>
      <c r="I116" s="310"/>
      <c r="J116" s="311"/>
      <c r="K116" s="312"/>
    </row>
    <row r="117" spans="1:12" s="17" customFormat="1" ht="26.25" customHeight="1" thickBot="1" x14ac:dyDescent="0.3">
      <c r="A117" s="122"/>
      <c r="B117" s="107"/>
      <c r="C117" s="136"/>
      <c r="D117" s="137"/>
      <c r="E117" s="138"/>
      <c r="F117" s="126"/>
      <c r="G117" s="86" t="s">
        <v>209</v>
      </c>
      <c r="H117" s="87"/>
      <c r="I117" s="87"/>
      <c r="J117" s="87"/>
      <c r="K117" s="88"/>
    </row>
    <row r="118" spans="1:12" s="17" customFormat="1" ht="26.25" customHeight="1" thickBot="1" x14ac:dyDescent="0.3">
      <c r="A118" s="122"/>
      <c r="B118" s="107"/>
      <c r="C118" s="136"/>
      <c r="D118" s="137"/>
      <c r="E118" s="138"/>
      <c r="F118" s="126"/>
      <c r="G118" s="354" t="s">
        <v>128</v>
      </c>
      <c r="H118" s="355"/>
      <c r="I118" s="355"/>
      <c r="J118" s="355"/>
      <c r="K118" s="356"/>
    </row>
    <row r="119" spans="1:12" s="17" customFormat="1" ht="26.25" customHeight="1" x14ac:dyDescent="0.25">
      <c r="A119" s="122"/>
      <c r="B119" s="107"/>
      <c r="C119" s="136"/>
      <c r="D119" s="137"/>
      <c r="E119" s="138"/>
      <c r="F119" s="126"/>
      <c r="G119" s="535" t="s">
        <v>129</v>
      </c>
      <c r="H119" s="536"/>
      <c r="I119" s="20" t="s">
        <v>130</v>
      </c>
      <c r="J119" s="20" t="s">
        <v>98</v>
      </c>
      <c r="K119" s="131" t="s">
        <v>131</v>
      </c>
    </row>
    <row r="120" spans="1:12" s="17" customFormat="1" ht="26.25" customHeight="1" x14ac:dyDescent="0.25">
      <c r="A120" s="122"/>
      <c r="B120" s="107"/>
      <c r="C120" s="136"/>
      <c r="D120" s="137"/>
      <c r="E120" s="138"/>
      <c r="F120" s="126"/>
      <c r="G120" s="349" t="s">
        <v>243</v>
      </c>
      <c r="H120" s="350"/>
      <c r="I120" s="94">
        <v>26.58</v>
      </c>
      <c r="J120" s="95">
        <v>574.76</v>
      </c>
      <c r="K120" s="132">
        <f t="shared" ref="K120:K121" si="20">(J120*I120)</f>
        <v>15277.120799999999</v>
      </c>
    </row>
    <row r="121" spans="1:12" s="17" customFormat="1" ht="26.25" customHeight="1" x14ac:dyDescent="0.25">
      <c r="A121" s="122"/>
      <c r="B121" s="107"/>
      <c r="C121" s="136"/>
      <c r="D121" s="137"/>
      <c r="E121" s="138"/>
      <c r="F121" s="126"/>
      <c r="G121" s="349" t="s">
        <v>231</v>
      </c>
      <c r="H121" s="350"/>
      <c r="I121" s="94">
        <v>140</v>
      </c>
      <c r="J121" s="95">
        <v>2</v>
      </c>
      <c r="K121" s="132">
        <f t="shared" si="20"/>
        <v>280</v>
      </c>
    </row>
    <row r="122" spans="1:12" s="17" customFormat="1" ht="26.25" customHeight="1" x14ac:dyDescent="0.25">
      <c r="A122" s="122"/>
      <c r="B122" s="107"/>
      <c r="C122" s="136"/>
      <c r="D122" s="137"/>
      <c r="E122" s="138"/>
      <c r="F122" s="126"/>
      <c r="G122" s="349"/>
      <c r="H122" s="350"/>
      <c r="I122" s="94"/>
      <c r="J122" s="95"/>
      <c r="K122" s="132"/>
    </row>
    <row r="123" spans="1:12" s="17" customFormat="1" ht="26.25" customHeight="1" thickBot="1" x14ac:dyDescent="0.3">
      <c r="A123" s="122"/>
      <c r="B123" s="107"/>
      <c r="C123" s="136"/>
      <c r="D123" s="137"/>
      <c r="E123" s="138"/>
      <c r="F123" s="126"/>
      <c r="G123" s="349"/>
      <c r="H123" s="350"/>
      <c r="I123" s="94"/>
      <c r="J123" s="95"/>
      <c r="K123" s="132"/>
      <c r="L123" s="317"/>
    </row>
    <row r="124" spans="1:12" s="17" customFormat="1" ht="26.25" customHeight="1" thickBot="1" x14ac:dyDescent="0.3">
      <c r="A124" s="423" t="s">
        <v>134</v>
      </c>
      <c r="B124" s="424"/>
      <c r="C124" s="424"/>
      <c r="D124" s="139"/>
      <c r="E124" s="137"/>
      <c r="F124" s="126"/>
      <c r="G124" s="349"/>
      <c r="H124" s="350"/>
      <c r="I124" s="94"/>
      <c r="J124" s="95"/>
      <c r="K124" s="132"/>
    </row>
    <row r="125" spans="1:12" s="17" customFormat="1" ht="32.25" customHeight="1" thickBot="1" x14ac:dyDescent="0.3">
      <c r="A125" s="140" t="s">
        <v>103</v>
      </c>
      <c r="B125" s="141"/>
      <c r="C125" s="142"/>
      <c r="D125" s="143">
        <f>E89</f>
        <v>6376.28</v>
      </c>
      <c r="E125" s="137"/>
      <c r="F125" s="126"/>
      <c r="G125" s="425" t="s">
        <v>140</v>
      </c>
      <c r="H125" s="426"/>
      <c r="I125" s="426"/>
      <c r="J125" s="427"/>
      <c r="K125" s="103">
        <f>SUM(K120:K124)</f>
        <v>15557.120799999999</v>
      </c>
    </row>
    <row r="126" spans="1:12" s="17" customFormat="1" ht="26.25" customHeight="1" x14ac:dyDescent="0.25">
      <c r="A126" s="144" t="s">
        <v>136</v>
      </c>
      <c r="B126" s="145"/>
      <c r="C126" s="146"/>
      <c r="D126" s="147">
        <f>K84</f>
        <v>17041.599000000002</v>
      </c>
      <c r="E126" s="137"/>
      <c r="F126" s="126"/>
      <c r="G126" s="413"/>
      <c r="H126" s="414"/>
      <c r="I126" s="310"/>
      <c r="J126" s="311"/>
      <c r="K126" s="312"/>
    </row>
    <row r="127" spans="1:12" s="17" customFormat="1" ht="28.5" customHeight="1" x14ac:dyDescent="0.25">
      <c r="A127" s="144" t="s">
        <v>116</v>
      </c>
      <c r="B127" s="145"/>
      <c r="C127" s="146"/>
      <c r="D127" s="147">
        <f>E95</f>
        <v>0</v>
      </c>
      <c r="E127" s="137"/>
      <c r="F127" s="126"/>
      <c r="G127" s="413"/>
      <c r="H127" s="414"/>
      <c r="I127" s="310"/>
      <c r="J127" s="311"/>
      <c r="K127" s="312"/>
      <c r="L127" s="317"/>
    </row>
    <row r="128" spans="1:12" s="17" customFormat="1" ht="35.25" customHeight="1" x14ac:dyDescent="0.25">
      <c r="A128" s="144" t="s">
        <v>137</v>
      </c>
      <c r="B128" s="145"/>
      <c r="C128" s="146"/>
      <c r="D128" s="147">
        <f>K91</f>
        <v>23415.922399999999</v>
      </c>
      <c r="E128" s="137"/>
      <c r="F128" s="126"/>
      <c r="G128" s="413"/>
      <c r="H128" s="414"/>
      <c r="I128" s="310"/>
      <c r="J128" s="311"/>
      <c r="K128" s="312"/>
    </row>
    <row r="129" spans="1:12" s="17" customFormat="1" ht="32.25" customHeight="1" x14ac:dyDescent="0.25">
      <c r="A129" s="144" t="s">
        <v>138</v>
      </c>
      <c r="B129" s="145"/>
      <c r="C129" s="146"/>
      <c r="D129" s="147">
        <f>E115</f>
        <v>30939.300000000003</v>
      </c>
      <c r="E129" s="137"/>
      <c r="F129" s="126"/>
      <c r="G129" s="518"/>
      <c r="H129" s="519"/>
      <c r="I129" s="519"/>
      <c r="J129" s="519"/>
      <c r="K129" s="324"/>
    </row>
    <row r="130" spans="1:12" s="17" customFormat="1" ht="32.25" customHeight="1" x14ac:dyDescent="0.25">
      <c r="A130" s="148" t="s">
        <v>139</v>
      </c>
      <c r="B130" s="149"/>
      <c r="C130" s="150"/>
      <c r="D130" s="151">
        <f>K115</f>
        <v>249990.99800000002</v>
      </c>
      <c r="E130" s="137"/>
      <c r="F130" s="126"/>
      <c r="G130" s="325"/>
      <c r="H130" s="235"/>
      <c r="I130" s="235"/>
      <c r="J130" s="235"/>
      <c r="K130" s="324"/>
    </row>
    <row r="131" spans="1:12" s="17" customFormat="1" ht="37.5" customHeight="1" thickBot="1" x14ac:dyDescent="0.3">
      <c r="A131" s="148" t="s">
        <v>28</v>
      </c>
      <c r="B131" s="149"/>
      <c r="C131" s="150"/>
      <c r="D131" s="151">
        <f>K125</f>
        <v>15557.120799999999</v>
      </c>
      <c r="E131" s="138"/>
      <c r="F131" s="126"/>
      <c r="G131" s="413"/>
      <c r="H131" s="414"/>
      <c r="I131" s="310"/>
      <c r="J131" s="311"/>
      <c r="K131" s="312"/>
    </row>
    <row r="132" spans="1:12" s="17" customFormat="1" ht="52.5" customHeight="1" thickBot="1" x14ac:dyDescent="0.3">
      <c r="A132" s="152" t="s">
        <v>141</v>
      </c>
      <c r="B132" s="153"/>
      <c r="C132" s="154"/>
      <c r="D132" s="155">
        <f>SUM(D124:D131)</f>
        <v>343321.22019999998</v>
      </c>
      <c r="E132" s="138"/>
      <c r="F132" s="126"/>
      <c r="G132" s="415"/>
      <c r="H132" s="416"/>
      <c r="I132" s="310"/>
      <c r="J132" s="311"/>
      <c r="K132" s="312"/>
    </row>
    <row r="133" spans="1:12" s="17" customFormat="1" ht="28.5" customHeight="1" x14ac:dyDescent="0.25">
      <c r="A133" s="447"/>
      <c r="B133" s="448"/>
      <c r="C133" s="448"/>
      <c r="D133" s="315"/>
      <c r="F133" s="126"/>
      <c r="G133" s="449"/>
      <c r="H133" s="449"/>
      <c r="I133" s="310"/>
      <c r="J133" s="311"/>
      <c r="K133" s="312"/>
    </row>
    <row r="134" spans="1:12" s="160" customFormat="1" ht="24.6" customHeight="1" x14ac:dyDescent="0.2">
      <c r="A134" s="156"/>
      <c r="B134" s="157"/>
      <c r="C134" s="157"/>
      <c r="D134" s="157"/>
      <c r="E134" s="157"/>
      <c r="F134" s="158"/>
      <c r="G134" s="159"/>
    </row>
    <row r="135" spans="1:12" s="160" customFormat="1" ht="24.6" customHeight="1" x14ac:dyDescent="0.25">
      <c r="A135" s="436" t="s">
        <v>142</v>
      </c>
      <c r="B135" s="437"/>
      <c r="C135" s="437"/>
      <c r="D135" s="437"/>
      <c r="E135" s="437"/>
      <c r="F135" s="437"/>
      <c r="G135" s="437"/>
      <c r="H135" s="437"/>
      <c r="I135" s="437"/>
      <c r="J135" s="437"/>
      <c r="K135" s="437"/>
      <c r="L135" s="437"/>
    </row>
    <row r="136" spans="1:12" s="160" customFormat="1" ht="11.25" x14ac:dyDescent="0.2">
      <c r="A136" s="161"/>
      <c r="B136" s="161"/>
      <c r="C136" s="161"/>
      <c r="D136" s="161"/>
      <c r="E136" s="162"/>
      <c r="F136" s="158"/>
      <c r="G136" s="159"/>
    </row>
    <row r="137" spans="1:12" s="82" customFormat="1" ht="12" thickBot="1" x14ac:dyDescent="0.25">
      <c r="A137" s="163"/>
      <c r="B137" s="163"/>
      <c r="C137" s="163"/>
      <c r="D137" s="163"/>
      <c r="E137" s="164"/>
      <c r="F137" s="165"/>
      <c r="G137" s="166"/>
    </row>
    <row r="138" spans="1:12" s="26" customFormat="1" ht="15.75" thickBot="1" x14ac:dyDescent="0.3">
      <c r="A138" s="167" t="s">
        <v>143</v>
      </c>
      <c r="B138" s="168"/>
      <c r="C138" s="168"/>
      <c r="D138" s="168"/>
      <c r="E138" s="169"/>
      <c r="F138" s="170"/>
      <c r="G138" s="108"/>
    </row>
    <row r="139" spans="1:12" s="26" customFormat="1" ht="33" customHeight="1" x14ac:dyDescent="0.2">
      <c r="A139" s="438" t="s">
        <v>144</v>
      </c>
      <c r="B139" s="439"/>
      <c r="C139" s="439"/>
      <c r="D139" s="439"/>
      <c r="E139" s="439"/>
      <c r="F139" s="440"/>
      <c r="G139" s="171"/>
    </row>
    <row r="140" spans="1:12" s="26" customFormat="1" ht="66" customHeight="1" x14ac:dyDescent="0.25">
      <c r="A140" s="441" t="s">
        <v>145</v>
      </c>
      <c r="B140" s="442"/>
      <c r="C140" s="442"/>
      <c r="D140" s="442"/>
      <c r="E140" s="442"/>
      <c r="F140" s="443"/>
      <c r="G140" s="171"/>
    </row>
    <row r="141" spans="1:12" s="26" customFormat="1" ht="94.5" customHeight="1" x14ac:dyDescent="0.2">
      <c r="A141" s="444" t="s">
        <v>146</v>
      </c>
      <c r="B141" s="445"/>
      <c r="C141" s="445"/>
      <c r="D141" s="445"/>
      <c r="E141" s="445"/>
      <c r="F141" s="446"/>
      <c r="G141" s="171"/>
    </row>
    <row r="142" spans="1:12" s="26" customFormat="1" ht="51" x14ac:dyDescent="0.2">
      <c r="A142" s="430" t="s">
        <v>147</v>
      </c>
      <c r="B142" s="431"/>
      <c r="C142" s="172" t="s">
        <v>148</v>
      </c>
      <c r="D142" s="172" t="s">
        <v>112</v>
      </c>
      <c r="E142" s="173" t="s">
        <v>149</v>
      </c>
      <c r="F142" s="174" t="s">
        <v>110</v>
      </c>
      <c r="G142" s="171"/>
    </row>
    <row r="143" spans="1:12" s="26" customFormat="1" ht="21" customHeight="1" x14ac:dyDescent="0.2">
      <c r="A143" s="432" t="s">
        <v>150</v>
      </c>
      <c r="B143" s="433"/>
      <c r="C143" s="175">
        <v>1696.14</v>
      </c>
      <c r="D143" s="30">
        <v>7</v>
      </c>
      <c r="E143" s="29">
        <v>293.8</v>
      </c>
      <c r="F143" s="31">
        <f t="shared" ref="F143:F145" si="21">D143*E143</f>
        <v>2056.6</v>
      </c>
      <c r="G143" s="171"/>
    </row>
    <row r="144" spans="1:12" s="26" customFormat="1" ht="21" customHeight="1" x14ac:dyDescent="0.2">
      <c r="A144" s="432" t="s">
        <v>244</v>
      </c>
      <c r="B144" s="534"/>
      <c r="C144" s="175"/>
      <c r="D144" s="30">
        <v>1</v>
      </c>
      <c r="E144" s="29">
        <v>803.61</v>
      </c>
      <c r="F144" s="31">
        <f t="shared" si="21"/>
        <v>803.61</v>
      </c>
      <c r="G144" s="171"/>
    </row>
    <row r="145" spans="1:13" s="26" customFormat="1" ht="21" customHeight="1" x14ac:dyDescent="0.2">
      <c r="A145" s="434" t="s">
        <v>213</v>
      </c>
      <c r="B145" s="435"/>
      <c r="C145" s="175">
        <v>9663.3799999999992</v>
      </c>
      <c r="D145" s="30">
        <v>1</v>
      </c>
      <c r="E145" s="29">
        <v>1073.79</v>
      </c>
      <c r="F145" s="31">
        <f t="shared" si="21"/>
        <v>1073.79</v>
      </c>
      <c r="G145" s="171"/>
    </row>
    <row r="146" spans="1:13" s="26" customFormat="1" ht="21.75" customHeight="1" thickBot="1" x14ac:dyDescent="0.25">
      <c r="A146" s="434"/>
      <c r="B146" s="435"/>
      <c r="C146" s="176"/>
      <c r="D146" s="30"/>
      <c r="E146" s="29"/>
      <c r="F146" s="31"/>
      <c r="G146" s="171"/>
    </row>
    <row r="147" spans="1:13" s="26" customFormat="1" ht="23.25" customHeight="1" thickBot="1" x14ac:dyDescent="0.3">
      <c r="A147" s="86" t="s">
        <v>151</v>
      </c>
      <c r="B147" s="87"/>
      <c r="C147" s="87"/>
      <c r="D147" s="87"/>
      <c r="E147" s="177"/>
      <c r="F147" s="120">
        <f>SUM(F143:F146)</f>
        <v>3934</v>
      </c>
      <c r="G147" s="171"/>
    </row>
    <row r="148" spans="1:13" s="26" customFormat="1" thickBot="1" x14ac:dyDescent="0.25">
      <c r="G148" s="171"/>
    </row>
    <row r="149" spans="1:13" s="26" customFormat="1" ht="15.75" thickBot="1" x14ac:dyDescent="0.3">
      <c r="A149" s="465" t="s">
        <v>152</v>
      </c>
      <c r="B149" s="355"/>
      <c r="C149" s="355"/>
      <c r="D149" s="355"/>
      <c r="E149" s="356"/>
      <c r="F149" s="178"/>
      <c r="G149" s="425" t="s">
        <v>153</v>
      </c>
      <c r="H149" s="466"/>
      <c r="I149" s="466"/>
      <c r="J149" s="466"/>
      <c r="K149" s="466"/>
      <c r="L149" s="467"/>
    </row>
    <row r="150" spans="1:13" s="26" customFormat="1" ht="51" x14ac:dyDescent="0.2">
      <c r="A150" s="179" t="s">
        <v>154</v>
      </c>
      <c r="B150" s="61" t="s">
        <v>112</v>
      </c>
      <c r="C150" s="61" t="s">
        <v>155</v>
      </c>
      <c r="D150" s="93" t="s">
        <v>98</v>
      </c>
      <c r="E150" s="93" t="s">
        <v>156</v>
      </c>
      <c r="G150" s="468" t="s">
        <v>157</v>
      </c>
      <c r="H150" s="469"/>
      <c r="I150" s="180" t="s">
        <v>112</v>
      </c>
      <c r="J150" s="180" t="s">
        <v>155</v>
      </c>
      <c r="K150" s="180" t="s">
        <v>98</v>
      </c>
      <c r="L150" s="181" t="s">
        <v>158</v>
      </c>
      <c r="M150" s="182"/>
    </row>
    <row r="151" spans="1:13" s="26" customFormat="1" ht="27" customHeight="1" x14ac:dyDescent="0.2">
      <c r="A151" s="183" t="s">
        <v>86</v>
      </c>
      <c r="B151" s="30">
        <v>1</v>
      </c>
      <c r="C151" s="29">
        <v>59.86</v>
      </c>
      <c r="D151" s="184">
        <v>132.51</v>
      </c>
      <c r="E151" s="31">
        <f>B151*C151*D151</f>
        <v>7932.0485999999992</v>
      </c>
      <c r="F151" s="17"/>
      <c r="G151" s="463"/>
      <c r="H151" s="464"/>
      <c r="I151" s="30"/>
      <c r="J151" s="29"/>
      <c r="K151" s="30"/>
      <c r="L151" s="31"/>
    </row>
    <row r="152" spans="1:13" s="26" customFormat="1" ht="25.5" customHeight="1" x14ac:dyDescent="0.2">
      <c r="A152" s="183"/>
      <c r="B152" s="30"/>
      <c r="C152" s="29"/>
      <c r="D152" s="184"/>
      <c r="E152" s="31"/>
      <c r="G152" s="463"/>
      <c r="H152" s="464"/>
      <c r="I152" s="30"/>
      <c r="J152" s="29"/>
      <c r="K152" s="30"/>
      <c r="L152" s="31"/>
    </row>
    <row r="153" spans="1:13" s="26" customFormat="1" ht="24" customHeight="1" thickBot="1" x14ac:dyDescent="0.3">
      <c r="A153" s="185"/>
      <c r="B153" s="30"/>
      <c r="C153" s="29"/>
      <c r="D153" s="184"/>
      <c r="E153" s="31"/>
      <c r="G153" s="395"/>
      <c r="H153" s="404"/>
      <c r="I153" s="30"/>
      <c r="J153" s="29"/>
      <c r="K153" s="30"/>
      <c r="L153" s="31"/>
    </row>
    <row r="154" spans="1:13" s="26" customFormat="1" ht="22.5" customHeight="1" thickBot="1" x14ac:dyDescent="0.3">
      <c r="A154" s="86" t="s">
        <v>114</v>
      </c>
      <c r="B154" s="186"/>
      <c r="C154" s="186"/>
      <c r="D154" s="187"/>
      <c r="E154" s="120">
        <f>SUM(E151:E153)</f>
        <v>7932.0485999999992</v>
      </c>
      <c r="G154" s="188" t="s">
        <v>140</v>
      </c>
      <c r="H154" s="189"/>
      <c r="I154" s="189"/>
      <c r="J154" s="189"/>
      <c r="K154" s="189"/>
      <c r="L154" s="190">
        <f>SUM(L151:L153)</f>
        <v>0</v>
      </c>
    </row>
    <row r="155" spans="1:13" s="26" customFormat="1" thickBot="1" x14ac:dyDescent="0.25">
      <c r="G155" s="171"/>
    </row>
    <row r="156" spans="1:13" s="26" customFormat="1" ht="15.75" customHeight="1" thickBot="1" x14ac:dyDescent="0.3">
      <c r="A156" s="86" t="s">
        <v>159</v>
      </c>
      <c r="B156" s="87"/>
      <c r="C156" s="87"/>
      <c r="D156" s="87"/>
      <c r="E156" s="88"/>
      <c r="G156" s="178"/>
    </row>
    <row r="157" spans="1:13" s="26" customFormat="1" ht="35.25" customHeight="1" x14ac:dyDescent="0.2">
      <c r="A157" s="450" t="s">
        <v>160</v>
      </c>
      <c r="B157" s="451"/>
      <c r="C157" s="191" t="s">
        <v>112</v>
      </c>
      <c r="D157" s="191" t="s">
        <v>113</v>
      </c>
      <c r="E157" s="192" t="s">
        <v>156</v>
      </c>
    </row>
    <row r="158" spans="1:13" s="26" customFormat="1" ht="22.5" customHeight="1" x14ac:dyDescent="0.2">
      <c r="A158" s="452" t="s">
        <v>161</v>
      </c>
      <c r="B158" s="453"/>
      <c r="C158" s="30">
        <v>2</v>
      </c>
      <c r="D158" s="29">
        <v>2662</v>
      </c>
      <c r="E158" s="31">
        <f>C158*D158</f>
        <v>5324</v>
      </c>
    </row>
    <row r="159" spans="1:13" s="26" customFormat="1" ht="25.5" customHeight="1" thickBot="1" x14ac:dyDescent="0.25">
      <c r="A159" s="454"/>
      <c r="B159" s="455"/>
      <c r="C159" s="30"/>
      <c r="D159" s="29"/>
      <c r="E159" s="31">
        <f>C159*D159</f>
        <v>0</v>
      </c>
    </row>
    <row r="160" spans="1:13" s="26" customFormat="1" ht="30" customHeight="1" thickBot="1" x14ac:dyDescent="0.3">
      <c r="A160" s="86" t="s">
        <v>151</v>
      </c>
      <c r="B160" s="186"/>
      <c r="C160" s="186"/>
      <c r="D160" s="193"/>
      <c r="E160" s="120">
        <f>SUM(E158:E159)</f>
        <v>5324</v>
      </c>
    </row>
    <row r="161" spans="1:11" s="26" customFormat="1" ht="14.25" x14ac:dyDescent="0.2">
      <c r="G161" s="171"/>
    </row>
    <row r="162" spans="1:11" s="26" customFormat="1" ht="14.25" x14ac:dyDescent="0.2">
      <c r="G162" s="171"/>
    </row>
    <row r="163" spans="1:11" s="199" customFormat="1" ht="12.6" customHeight="1" thickBot="1" x14ac:dyDescent="0.3">
      <c r="A163" s="194"/>
      <c r="B163" s="195"/>
      <c r="C163" s="195"/>
      <c r="D163" s="196"/>
      <c r="E163" s="197"/>
      <c r="F163" s="196"/>
      <c r="G163" s="198"/>
    </row>
    <row r="164" spans="1:11" s="26" customFormat="1" ht="39.75" customHeight="1" thickBot="1" x14ac:dyDescent="0.3">
      <c r="A164" s="456" t="s">
        <v>162</v>
      </c>
      <c r="B164" s="457"/>
      <c r="C164" s="457"/>
      <c r="D164" s="457"/>
      <c r="E164" s="458"/>
      <c r="F164" s="89"/>
      <c r="G164" s="171"/>
    </row>
    <row r="165" spans="1:11" s="26" customFormat="1" ht="15.75" thickBot="1" x14ac:dyDescent="0.3">
      <c r="A165" s="200" t="s">
        <v>163</v>
      </c>
      <c r="B165" s="201"/>
      <c r="C165" s="201"/>
      <c r="D165" s="201"/>
      <c r="E165" s="202"/>
      <c r="G165" s="459" t="s">
        <v>164</v>
      </c>
      <c r="H165" s="460"/>
      <c r="I165" s="460"/>
      <c r="J165" s="461"/>
      <c r="K165" s="462"/>
    </row>
    <row r="166" spans="1:11" s="26" customFormat="1" ht="30.75" customHeight="1" x14ac:dyDescent="0.25">
      <c r="A166" s="477" t="s">
        <v>111</v>
      </c>
      <c r="B166" s="478"/>
      <c r="C166" s="61" t="s">
        <v>112</v>
      </c>
      <c r="D166" s="61" t="s">
        <v>113</v>
      </c>
      <c r="E166" s="93" t="s">
        <v>156</v>
      </c>
      <c r="F166" s="203"/>
      <c r="G166" s="479" t="s">
        <v>165</v>
      </c>
      <c r="H166" s="480"/>
      <c r="I166" s="480"/>
      <c r="J166" s="481"/>
      <c r="K166" s="143">
        <f>F147</f>
        <v>3934</v>
      </c>
    </row>
    <row r="167" spans="1:11" s="26" customFormat="1" ht="23.25" customHeight="1" x14ac:dyDescent="0.25">
      <c r="A167" s="434" t="s">
        <v>166</v>
      </c>
      <c r="B167" s="435"/>
      <c r="C167" s="30">
        <v>12</v>
      </c>
      <c r="D167" s="29">
        <v>5449.99</v>
      </c>
      <c r="E167" s="31">
        <f t="shared" ref="E167:E177" si="22">C167*D167</f>
        <v>65399.88</v>
      </c>
      <c r="G167" s="470" t="s">
        <v>31</v>
      </c>
      <c r="H167" s="471"/>
      <c r="I167" s="471"/>
      <c r="J167" s="472"/>
      <c r="K167" s="147">
        <f>E154</f>
        <v>7932.0485999999992</v>
      </c>
    </row>
    <row r="168" spans="1:11" s="26" customFormat="1" ht="21" customHeight="1" x14ac:dyDescent="0.25">
      <c r="A168" s="434" t="s">
        <v>167</v>
      </c>
      <c r="B168" s="435"/>
      <c r="C168" s="30">
        <v>1</v>
      </c>
      <c r="D168" s="29">
        <v>0</v>
      </c>
      <c r="E168" s="31">
        <f t="shared" si="22"/>
        <v>0</v>
      </c>
      <c r="G168" s="470" t="s">
        <v>153</v>
      </c>
      <c r="H168" s="471"/>
      <c r="I168" s="471"/>
      <c r="J168" s="472"/>
      <c r="K168" s="147">
        <f>L154</f>
        <v>0</v>
      </c>
    </row>
    <row r="169" spans="1:11" s="26" customFormat="1" ht="24.75" customHeight="1" x14ac:dyDescent="0.25">
      <c r="A169" s="434" t="s">
        <v>168</v>
      </c>
      <c r="B169" s="435"/>
      <c r="C169" s="30">
        <v>1</v>
      </c>
      <c r="D169" s="29">
        <v>3351.81</v>
      </c>
      <c r="E169" s="31">
        <f t="shared" si="22"/>
        <v>3351.81</v>
      </c>
      <c r="F169" s="317"/>
      <c r="G169" s="470" t="s">
        <v>34</v>
      </c>
      <c r="H169" s="471"/>
      <c r="I169" s="471"/>
      <c r="J169" s="472"/>
      <c r="K169" s="147">
        <f>E160</f>
        <v>5324</v>
      </c>
    </row>
    <row r="170" spans="1:11" s="26" customFormat="1" ht="26.25" customHeight="1" thickBot="1" x14ac:dyDescent="0.3">
      <c r="A170" s="434" t="s">
        <v>169</v>
      </c>
      <c r="B170" s="435"/>
      <c r="C170" s="30">
        <v>1</v>
      </c>
      <c r="D170" s="29">
        <v>0</v>
      </c>
      <c r="E170" s="31">
        <f t="shared" si="22"/>
        <v>0</v>
      </c>
      <c r="G170" s="473" t="s">
        <v>170</v>
      </c>
      <c r="H170" s="474"/>
      <c r="I170" s="474"/>
      <c r="J170" s="474"/>
      <c r="K170" s="151">
        <f>E178</f>
        <v>85828.82</v>
      </c>
    </row>
    <row r="171" spans="1:11" s="26" customFormat="1" ht="25.5" customHeight="1" thickBot="1" x14ac:dyDescent="0.3">
      <c r="A171" s="434" t="s">
        <v>171</v>
      </c>
      <c r="B171" s="435"/>
      <c r="C171" s="30">
        <v>1</v>
      </c>
      <c r="D171" s="29">
        <v>6123.96</v>
      </c>
      <c r="E171" s="31">
        <f t="shared" si="22"/>
        <v>6123.96</v>
      </c>
      <c r="G171" s="475" t="s">
        <v>164</v>
      </c>
      <c r="H171" s="476"/>
      <c r="I171" s="476"/>
      <c r="J171" s="476"/>
      <c r="K171" s="204">
        <f>SUM(K166:K170)</f>
        <v>103018.8686</v>
      </c>
    </row>
    <row r="172" spans="1:11" s="26" customFormat="1" ht="25.5" customHeight="1" x14ac:dyDescent="0.25">
      <c r="A172" s="434" t="s">
        <v>172</v>
      </c>
      <c r="B172" s="435"/>
      <c r="C172" s="30">
        <v>1</v>
      </c>
      <c r="D172" s="29">
        <v>5234.22</v>
      </c>
      <c r="E172" s="31">
        <f t="shared" si="22"/>
        <v>5234.22</v>
      </c>
      <c r="G172" s="205"/>
      <c r="H172" s="10"/>
      <c r="I172" s="10"/>
      <c r="J172" s="10"/>
      <c r="K172" s="206"/>
    </row>
    <row r="173" spans="1:11" s="26" customFormat="1" ht="25.5" customHeight="1" x14ac:dyDescent="0.25">
      <c r="A173" s="434" t="s">
        <v>173</v>
      </c>
      <c r="B173" s="435"/>
      <c r="C173" s="30">
        <v>1</v>
      </c>
      <c r="D173" s="29">
        <v>147.82</v>
      </c>
      <c r="E173" s="31">
        <f t="shared" si="22"/>
        <v>147.82</v>
      </c>
      <c r="G173" s="205"/>
      <c r="H173" s="10"/>
      <c r="I173" s="10"/>
      <c r="J173" s="10"/>
      <c r="K173" s="206"/>
    </row>
    <row r="174" spans="1:11" s="26" customFormat="1" ht="25.5" customHeight="1" x14ac:dyDescent="0.25">
      <c r="A174" s="434" t="s">
        <v>174</v>
      </c>
      <c r="B174" s="435"/>
      <c r="C174" s="30">
        <v>1</v>
      </c>
      <c r="D174" s="29">
        <v>3155.33</v>
      </c>
      <c r="E174" s="31">
        <f t="shared" si="22"/>
        <v>3155.33</v>
      </c>
      <c r="F174" s="317"/>
      <c r="G174" s="205"/>
      <c r="H174" s="10"/>
      <c r="I174" s="10"/>
      <c r="J174" s="10"/>
      <c r="K174" s="206"/>
    </row>
    <row r="175" spans="1:11" s="26" customFormat="1" ht="25.5" customHeight="1" x14ac:dyDescent="0.25">
      <c r="A175" s="434" t="s">
        <v>175</v>
      </c>
      <c r="B175" s="435"/>
      <c r="C175" s="30">
        <v>1</v>
      </c>
      <c r="D175" s="29">
        <v>2460.65</v>
      </c>
      <c r="E175" s="31">
        <f t="shared" si="22"/>
        <v>2460.65</v>
      </c>
      <c r="G175" s="205"/>
      <c r="H175" s="10"/>
      <c r="I175" s="10"/>
      <c r="J175" s="10"/>
      <c r="K175" s="206"/>
    </row>
    <row r="176" spans="1:11" s="26" customFormat="1" ht="25.5" customHeight="1" x14ac:dyDescent="0.25">
      <c r="A176" s="434" t="s">
        <v>176</v>
      </c>
      <c r="B176" s="435"/>
      <c r="C176" s="30">
        <v>1</v>
      </c>
      <c r="D176" s="29">
        <v>-44.85</v>
      </c>
      <c r="E176" s="31">
        <f t="shared" si="22"/>
        <v>-44.85</v>
      </c>
      <c r="G176" s="205"/>
      <c r="H176" s="10"/>
      <c r="I176" s="10"/>
      <c r="J176" s="10"/>
      <c r="K176" s="206"/>
    </row>
    <row r="177" spans="1:12" s="26" customFormat="1" ht="25.5" customHeight="1" thickBot="1" x14ac:dyDescent="0.3">
      <c r="A177" s="434"/>
      <c r="B177" s="435"/>
      <c r="C177" s="30">
        <v>0</v>
      </c>
      <c r="D177" s="29"/>
      <c r="E177" s="31">
        <f t="shared" si="22"/>
        <v>0</v>
      </c>
      <c r="G177" s="205"/>
      <c r="H177" s="10"/>
      <c r="I177" s="10"/>
      <c r="J177" s="10"/>
      <c r="K177" s="206"/>
    </row>
    <row r="178" spans="1:12" s="26" customFormat="1" ht="27.75" customHeight="1" thickBot="1" x14ac:dyDescent="0.3">
      <c r="A178" s="86" t="s">
        <v>140</v>
      </c>
      <c r="B178" s="186"/>
      <c r="C178" s="186"/>
      <c r="D178" s="193"/>
      <c r="E178" s="120">
        <f>SUM(E167:E177)</f>
        <v>85828.82</v>
      </c>
      <c r="G178" s="205"/>
      <c r="H178" s="10"/>
      <c r="I178" s="10"/>
      <c r="J178" s="10"/>
      <c r="K178" s="206"/>
    </row>
    <row r="179" spans="1:12" s="26" customFormat="1" ht="14.25" x14ac:dyDescent="0.2">
      <c r="A179" s="201"/>
      <c r="B179" s="201"/>
      <c r="C179" s="201"/>
      <c r="D179" s="201"/>
      <c r="E179" s="201"/>
      <c r="G179" s="171"/>
    </row>
    <row r="180" spans="1:12" s="50" customFormat="1" ht="25.5" customHeight="1" x14ac:dyDescent="0.2">
      <c r="G180" s="207"/>
    </row>
    <row r="181" spans="1:12" s="50" customFormat="1" ht="13.5" customHeight="1" thickBot="1" x14ac:dyDescent="0.25">
      <c r="G181" s="207"/>
    </row>
    <row r="182" spans="1:12" s="82" customFormat="1" ht="22.5" customHeight="1" thickBot="1" x14ac:dyDescent="0.3">
      <c r="A182" s="482" t="s">
        <v>177</v>
      </c>
      <c r="B182" s="483"/>
      <c r="C182" s="483"/>
      <c r="D182" s="483"/>
      <c r="E182" s="483"/>
      <c r="F182" s="483"/>
      <c r="G182" s="483"/>
      <c r="H182" s="483"/>
      <c r="I182" s="483"/>
      <c r="J182" s="483"/>
      <c r="K182" s="483"/>
      <c r="L182" s="484"/>
    </row>
    <row r="183" spans="1:12" s="50" customFormat="1" ht="12" thickBot="1" x14ac:dyDescent="0.25">
      <c r="G183" s="207"/>
    </row>
    <row r="184" spans="1:12" s="18" customFormat="1" ht="27.75" customHeight="1" x14ac:dyDescent="0.25">
      <c r="A184" s="485" t="s">
        <v>178</v>
      </c>
      <c r="B184" s="486"/>
      <c r="C184" s="178"/>
      <c r="G184" s="208"/>
    </row>
    <row r="185" spans="1:12" s="50" customFormat="1" ht="46.5" customHeight="1" x14ac:dyDescent="0.2">
      <c r="A185" s="209" t="s">
        <v>179</v>
      </c>
      <c r="B185" s="210">
        <f>G56</f>
        <v>587512.97450000001</v>
      </c>
      <c r="G185" s="207"/>
    </row>
    <row r="186" spans="1:12" s="50" customFormat="1" ht="46.5" customHeight="1" x14ac:dyDescent="0.2">
      <c r="A186" s="211" t="s">
        <v>180</v>
      </c>
      <c r="B186" s="212">
        <f>J75</f>
        <v>30727.77</v>
      </c>
      <c r="G186" s="207"/>
    </row>
    <row r="187" spans="1:12" s="50" customFormat="1" ht="46.5" customHeight="1" x14ac:dyDescent="0.2">
      <c r="A187" s="211" t="s">
        <v>181</v>
      </c>
      <c r="B187" s="212">
        <f>D132</f>
        <v>343321.22019999998</v>
      </c>
      <c r="G187" s="207"/>
    </row>
    <row r="188" spans="1:12" s="50" customFormat="1" ht="46.5" customHeight="1" x14ac:dyDescent="0.2">
      <c r="A188" s="211" t="s">
        <v>56</v>
      </c>
      <c r="B188" s="212">
        <f>K171</f>
        <v>103018.8686</v>
      </c>
      <c r="G188" s="207"/>
    </row>
    <row r="189" spans="1:12" s="215" customFormat="1" ht="46.5" customHeight="1" thickBot="1" x14ac:dyDescent="0.3">
      <c r="A189" s="213" t="s">
        <v>182</v>
      </c>
      <c r="B189" s="214">
        <f>SUM(B185:B188)</f>
        <v>1064580.8333000001</v>
      </c>
      <c r="G189" s="216"/>
    </row>
    <row r="190" spans="1:12" s="50" customFormat="1" ht="11.25" x14ac:dyDescent="0.2">
      <c r="B190" s="217"/>
      <c r="G190" s="207"/>
    </row>
    <row r="191" spans="1:12" s="50" customFormat="1" ht="11.25" x14ac:dyDescent="0.2">
      <c r="A191" s="215"/>
      <c r="B191" s="215"/>
      <c r="C191" s="215"/>
      <c r="D191" s="215"/>
      <c r="E191" s="215"/>
      <c r="F191" s="215"/>
      <c r="G191" s="216"/>
      <c r="H191" s="215"/>
      <c r="I191" s="215"/>
    </row>
    <row r="192" spans="1:12" s="50" customFormat="1" x14ac:dyDescent="0.25">
      <c r="A192" s="487"/>
      <c r="B192" s="400"/>
      <c r="C192" s="400"/>
      <c r="D192" s="400"/>
      <c r="E192" s="400"/>
      <c r="G192" s="207"/>
    </row>
    <row r="193" spans="1:12" s="50" customFormat="1" ht="12" thickBot="1" x14ac:dyDescent="0.25">
      <c r="A193" s="218"/>
      <c r="B193" s="160"/>
      <c r="C193" s="160"/>
      <c r="G193" s="207"/>
    </row>
    <row r="194" spans="1:12" s="26" customFormat="1" ht="24.75" customHeight="1" x14ac:dyDescent="0.2">
      <c r="D194" s="488"/>
      <c r="E194" s="489"/>
      <c r="F194" s="489"/>
      <c r="G194" s="489"/>
      <c r="H194" s="489"/>
      <c r="I194" s="490"/>
    </row>
    <row r="195" spans="1:12" s="50" customFormat="1" ht="31.5" customHeight="1" thickBot="1" x14ac:dyDescent="0.3">
      <c r="D195" s="491" t="s">
        <v>177</v>
      </c>
      <c r="E195" s="492"/>
      <c r="F195" s="492"/>
      <c r="G195" s="492"/>
      <c r="H195" s="493">
        <f>B189</f>
        <v>1064580.8333000001</v>
      </c>
      <c r="I195" s="494"/>
    </row>
    <row r="196" spans="1:12" s="160" customFormat="1" ht="12.75" customHeight="1" x14ac:dyDescent="0.25">
      <c r="D196" s="219"/>
      <c r="E196" s="10"/>
      <c r="F196" s="10"/>
      <c r="G196" s="10"/>
      <c r="H196" s="220"/>
      <c r="I196" s="10"/>
    </row>
    <row r="197" spans="1:12" s="160" customFormat="1" ht="9.75" customHeight="1" x14ac:dyDescent="0.25">
      <c r="A197" s="221"/>
      <c r="B197" s="126"/>
      <c r="G197" s="159"/>
    </row>
    <row r="198" spans="1:12" s="160" customFormat="1" ht="16.5" customHeight="1" thickBot="1" x14ac:dyDescent="0.3">
      <c r="A198" s="221"/>
      <c r="B198" s="126"/>
      <c r="G198" s="159"/>
    </row>
    <row r="199" spans="1:12" s="50" customFormat="1" ht="18.75" customHeight="1" thickBot="1" x14ac:dyDescent="0.3">
      <c r="A199" s="503" t="s">
        <v>38</v>
      </c>
      <c r="B199" s="504"/>
      <c r="C199" s="504"/>
      <c r="D199" s="504"/>
      <c r="E199" s="504"/>
      <c r="F199" s="504"/>
      <c r="G199" s="504"/>
      <c r="H199" s="504"/>
      <c r="I199" s="504"/>
      <c r="J199" s="504"/>
      <c r="K199" s="504"/>
      <c r="L199" s="505"/>
    </row>
    <row r="200" spans="1:12" x14ac:dyDescent="0.25">
      <c r="A200" s="222"/>
      <c r="B200" s="222"/>
      <c r="C200" s="222"/>
      <c r="D200" s="222"/>
      <c r="E200" s="222"/>
    </row>
    <row r="201" spans="1:12" ht="15.75" thickBot="1" x14ac:dyDescent="0.3">
      <c r="A201" s="223"/>
      <c r="B201" s="224"/>
      <c r="C201" s="224"/>
      <c r="D201" s="225"/>
      <c r="E201" s="222"/>
    </row>
    <row r="202" spans="1:12" s="26" customFormat="1" ht="22.5" customHeight="1" thickBot="1" x14ac:dyDescent="0.3">
      <c r="A202" s="495" t="s">
        <v>183</v>
      </c>
      <c r="B202" s="496"/>
      <c r="C202" s="496"/>
      <c r="D202" s="496"/>
      <c r="E202" s="496"/>
      <c r="F202" s="496"/>
      <c r="G202" s="497"/>
    </row>
    <row r="203" spans="1:12" s="26" customFormat="1" ht="26.45" customHeight="1" x14ac:dyDescent="0.25">
      <c r="A203" s="506" t="s">
        <v>184</v>
      </c>
      <c r="B203" s="507"/>
      <c r="C203" s="226" t="s">
        <v>185</v>
      </c>
      <c r="D203" s="500" t="s">
        <v>186</v>
      </c>
      <c r="E203" s="501"/>
      <c r="F203" s="501"/>
      <c r="G203" s="502"/>
    </row>
    <row r="204" spans="1:12" s="26" customFormat="1" ht="63" customHeight="1" x14ac:dyDescent="0.2">
      <c r="A204" s="508" t="s">
        <v>187</v>
      </c>
      <c r="B204" s="499"/>
      <c r="C204" s="227">
        <f>8400+206129.58</f>
        <v>214529.58</v>
      </c>
      <c r="D204" s="509" t="s">
        <v>245</v>
      </c>
      <c r="E204" s="510"/>
      <c r="F204" s="510"/>
      <c r="G204" s="511"/>
    </row>
    <row r="205" spans="1:12" s="26" customFormat="1" ht="54.75" customHeight="1" x14ac:dyDescent="0.2">
      <c r="A205" s="508" t="s">
        <v>188</v>
      </c>
      <c r="B205" s="499"/>
      <c r="C205" s="228"/>
      <c r="D205" s="509"/>
      <c r="E205" s="510"/>
      <c r="F205" s="510"/>
      <c r="G205" s="511"/>
    </row>
    <row r="206" spans="1:12" s="26" customFormat="1" ht="35.25" customHeight="1" thickBot="1" x14ac:dyDescent="0.3">
      <c r="A206" s="533" t="s">
        <v>189</v>
      </c>
      <c r="B206" s="521"/>
      <c r="C206" s="229">
        <f>C204+C205</f>
        <v>214529.58</v>
      </c>
      <c r="D206" s="230"/>
      <c r="E206" s="523"/>
      <c r="F206" s="523"/>
      <c r="G206" s="524"/>
    </row>
    <row r="207" spans="1:12" s="26" customFormat="1" thickBot="1" x14ac:dyDescent="0.25">
      <c r="A207" s="201"/>
      <c r="B207" s="201"/>
      <c r="C207" s="201"/>
      <c r="G207" s="171"/>
    </row>
    <row r="208" spans="1:12" s="26" customFormat="1" ht="24.75" customHeight="1" thickBot="1" x14ac:dyDescent="0.3">
      <c r="A208" s="495" t="s">
        <v>190</v>
      </c>
      <c r="B208" s="496"/>
      <c r="C208" s="496"/>
      <c r="D208" s="496"/>
      <c r="E208" s="496"/>
      <c r="F208" s="496"/>
      <c r="G208" s="497"/>
    </row>
    <row r="209" spans="1:10" s="26" customFormat="1" x14ac:dyDescent="0.25">
      <c r="A209" s="498" t="s">
        <v>191</v>
      </c>
      <c r="B209" s="499"/>
      <c r="C209" s="231" t="s">
        <v>192</v>
      </c>
      <c r="D209" s="500" t="s">
        <v>193</v>
      </c>
      <c r="E209" s="501"/>
      <c r="F209" s="501"/>
      <c r="G209" s="502"/>
    </row>
    <row r="210" spans="1:10" s="26" customFormat="1" ht="25.5" customHeight="1" x14ac:dyDescent="0.2">
      <c r="A210" s="531"/>
      <c r="B210" s="532"/>
      <c r="C210" s="232"/>
      <c r="D210" s="509"/>
      <c r="E210" s="510"/>
      <c r="F210" s="510"/>
      <c r="G210" s="511"/>
    </row>
    <row r="211" spans="1:10" s="26" customFormat="1" ht="22.5" customHeight="1" x14ac:dyDescent="0.2">
      <c r="A211" s="531"/>
      <c r="B211" s="532"/>
      <c r="C211" s="232"/>
      <c r="D211" s="509"/>
      <c r="E211" s="510"/>
      <c r="F211" s="510"/>
      <c r="G211" s="511"/>
    </row>
    <row r="212" spans="1:10" s="26" customFormat="1" ht="23.25" customHeight="1" x14ac:dyDescent="0.2">
      <c r="A212" s="531"/>
      <c r="B212" s="532"/>
      <c r="C212" s="232"/>
      <c r="D212" s="509"/>
      <c r="E212" s="510"/>
      <c r="F212" s="510"/>
      <c r="G212" s="511"/>
    </row>
    <row r="213" spans="1:10" s="26" customFormat="1" ht="31.5" customHeight="1" thickBot="1" x14ac:dyDescent="0.3">
      <c r="A213" s="520" t="s">
        <v>194</v>
      </c>
      <c r="B213" s="521"/>
      <c r="C213" s="233">
        <f>SUM(C210:C212)</f>
        <v>0</v>
      </c>
      <c r="D213" s="522"/>
      <c r="E213" s="523"/>
      <c r="F213" s="523"/>
      <c r="G213" s="524"/>
    </row>
    <row r="214" spans="1:10" s="17" customFormat="1" ht="18.75" customHeight="1" thickBot="1" x14ac:dyDescent="0.3">
      <c r="A214" s="234"/>
      <c r="B214" s="235"/>
      <c r="C214" s="126"/>
      <c r="D214" s="236"/>
      <c r="E214" s="236"/>
      <c r="F214" s="236"/>
      <c r="G214" s="236"/>
    </row>
    <row r="215" spans="1:10" s="17" customFormat="1" ht="31.5" customHeight="1" thickBot="1" x14ac:dyDescent="0.3">
      <c r="A215" s="234"/>
      <c r="B215" s="235"/>
      <c r="C215" s="126"/>
      <c r="D215" s="525" t="s">
        <v>189</v>
      </c>
      <c r="E215" s="526"/>
      <c r="F215" s="526"/>
      <c r="G215" s="526"/>
      <c r="H215" s="526"/>
      <c r="I215" s="527"/>
      <c r="J215" s="237">
        <f>C206</f>
        <v>214529.58</v>
      </c>
    </row>
    <row r="216" spans="1:10" s="17" customFormat="1" ht="31.5" customHeight="1" thickBot="1" x14ac:dyDescent="0.3">
      <c r="A216" s="234"/>
      <c r="B216" s="235"/>
      <c r="C216" s="126"/>
      <c r="D216" s="238" t="s">
        <v>190</v>
      </c>
      <c r="E216" s="239"/>
      <c r="F216" s="239"/>
      <c r="G216" s="239"/>
      <c r="H216" s="239"/>
      <c r="I216" s="240"/>
      <c r="J216" s="237">
        <f>C213</f>
        <v>0</v>
      </c>
    </row>
    <row r="217" spans="1:10" s="17" customFormat="1" ht="31.5" customHeight="1" thickBot="1" x14ac:dyDescent="0.3">
      <c r="A217" s="234"/>
      <c r="B217" s="235"/>
      <c r="C217" s="126"/>
      <c r="D217" s="525" t="s">
        <v>195</v>
      </c>
      <c r="E217" s="526"/>
      <c r="F217" s="526"/>
      <c r="G217" s="526"/>
      <c r="H217" s="526"/>
      <c r="I217" s="527"/>
      <c r="J217" s="237">
        <f>H195-(C206+C213)</f>
        <v>850051.2533000001</v>
      </c>
    </row>
    <row r="218" spans="1:10" s="26" customFormat="1" ht="24.75" customHeight="1" thickBot="1" x14ac:dyDescent="0.3">
      <c r="D218" s="525" t="s">
        <v>38</v>
      </c>
      <c r="E218" s="526"/>
      <c r="F218" s="526"/>
      <c r="G218" s="526"/>
      <c r="H218" s="526"/>
      <c r="I218" s="527"/>
      <c r="J218" s="237">
        <f>J217+J215+J216</f>
        <v>1064580.8333000001</v>
      </c>
    </row>
    <row r="219" spans="1:10" s="50" customFormat="1" ht="51" customHeight="1" thickBot="1" x14ac:dyDescent="0.3">
      <c r="D219" s="528" t="s">
        <v>196</v>
      </c>
      <c r="E219" s="529"/>
      <c r="F219" s="529"/>
      <c r="G219" s="529"/>
      <c r="H219" s="529"/>
      <c r="I219" s="530"/>
      <c r="J219" s="332">
        <f>J217/H195</f>
        <v>0.79848446140534146</v>
      </c>
    </row>
    <row r="220" spans="1:10" ht="38.25" customHeight="1" x14ac:dyDescent="0.25">
      <c r="A220" s="512" t="str">
        <f>IF(J219&gt;0.87,"Commission's grant can't be more than 87%. You must increase your own contribution.","")</f>
        <v/>
      </c>
      <c r="B220" s="512"/>
      <c r="C220" s="512"/>
      <c r="D220" s="512"/>
      <c r="E220" s="512"/>
      <c r="F220" s="512"/>
      <c r="G220" s="512"/>
      <c r="H220" s="512"/>
      <c r="I220" s="512"/>
      <c r="J220" s="512"/>
    </row>
  </sheetData>
  <mergeCells count="188">
    <mergeCell ref="G110:H110"/>
    <mergeCell ref="G111:H111"/>
    <mergeCell ref="G112:H112"/>
    <mergeCell ref="A144:B144"/>
    <mergeCell ref="B32:C32"/>
    <mergeCell ref="B27:C27"/>
    <mergeCell ref="G107:H107"/>
    <mergeCell ref="G118:K118"/>
    <mergeCell ref="G119:H119"/>
    <mergeCell ref="G120:H120"/>
    <mergeCell ref="G114:H114"/>
    <mergeCell ref="A67:L67"/>
    <mergeCell ref="A68:L68"/>
    <mergeCell ref="A76:I76"/>
    <mergeCell ref="A77:L77"/>
    <mergeCell ref="A80:E80"/>
    <mergeCell ref="I80:I81"/>
    <mergeCell ref="G121:H121"/>
    <mergeCell ref="J80:J81"/>
    <mergeCell ref="K80:K81"/>
    <mergeCell ref="A88:B88"/>
    <mergeCell ref="G89:H89"/>
    <mergeCell ref="G95:H95"/>
    <mergeCell ref="G97:H97"/>
    <mergeCell ref="G98:H98"/>
    <mergeCell ref="A220:J220"/>
    <mergeCell ref="G84:H84"/>
    <mergeCell ref="G88:H88"/>
    <mergeCell ref="G90:H90"/>
    <mergeCell ref="G106:H106"/>
    <mergeCell ref="G129:J129"/>
    <mergeCell ref="A213:B213"/>
    <mergeCell ref="D213:G213"/>
    <mergeCell ref="D215:I215"/>
    <mergeCell ref="D217:I217"/>
    <mergeCell ref="D218:I218"/>
    <mergeCell ref="D219:I219"/>
    <mergeCell ref="A210:B210"/>
    <mergeCell ref="D210:G210"/>
    <mergeCell ref="A211:B211"/>
    <mergeCell ref="D211:G211"/>
    <mergeCell ref="A212:B212"/>
    <mergeCell ref="D212:G212"/>
    <mergeCell ref="A205:B205"/>
    <mergeCell ref="G128:H128"/>
    <mergeCell ref="D205:G205"/>
    <mergeCell ref="A206:B206"/>
    <mergeCell ref="E206:G206"/>
    <mergeCell ref="A208:G208"/>
    <mergeCell ref="A209:B209"/>
    <mergeCell ref="D209:G209"/>
    <mergeCell ref="A199:L199"/>
    <mergeCell ref="A202:G202"/>
    <mergeCell ref="A203:B203"/>
    <mergeCell ref="D203:G203"/>
    <mergeCell ref="A204:B204"/>
    <mergeCell ref="D204:G204"/>
    <mergeCell ref="A182:L182"/>
    <mergeCell ref="A184:B184"/>
    <mergeCell ref="A192:E192"/>
    <mergeCell ref="D194:I194"/>
    <mergeCell ref="D195:G195"/>
    <mergeCell ref="H195:I195"/>
    <mergeCell ref="A172:B172"/>
    <mergeCell ref="A173:B173"/>
    <mergeCell ref="A174:B174"/>
    <mergeCell ref="A175:B175"/>
    <mergeCell ref="A176:B176"/>
    <mergeCell ref="A177:B177"/>
    <mergeCell ref="A169:B169"/>
    <mergeCell ref="G169:J169"/>
    <mergeCell ref="A170:B170"/>
    <mergeCell ref="G170:J170"/>
    <mergeCell ref="A171:B171"/>
    <mergeCell ref="G171:J171"/>
    <mergeCell ref="A166:B166"/>
    <mergeCell ref="G166:J166"/>
    <mergeCell ref="A167:B167"/>
    <mergeCell ref="G167:J167"/>
    <mergeCell ref="A168:B168"/>
    <mergeCell ref="G168:J168"/>
    <mergeCell ref="G153:H153"/>
    <mergeCell ref="A157:B157"/>
    <mergeCell ref="A158:B158"/>
    <mergeCell ref="A159:B159"/>
    <mergeCell ref="A164:E164"/>
    <mergeCell ref="G165:K165"/>
    <mergeCell ref="G152:H152"/>
    <mergeCell ref="A146:B146"/>
    <mergeCell ref="A149:E149"/>
    <mergeCell ref="G149:L149"/>
    <mergeCell ref="G150:H150"/>
    <mergeCell ref="G151:H151"/>
    <mergeCell ref="A142:B142"/>
    <mergeCell ref="A143:B143"/>
    <mergeCell ref="A145:B145"/>
    <mergeCell ref="A135:L135"/>
    <mergeCell ref="A139:F139"/>
    <mergeCell ref="A140:F140"/>
    <mergeCell ref="A141:F141"/>
    <mergeCell ref="A133:C133"/>
    <mergeCell ref="G133:H133"/>
    <mergeCell ref="G131:H131"/>
    <mergeCell ref="G132:H132"/>
    <mergeCell ref="G100:H100"/>
    <mergeCell ref="G101:H101"/>
    <mergeCell ref="G102:H102"/>
    <mergeCell ref="G104:H104"/>
    <mergeCell ref="A99:A100"/>
    <mergeCell ref="B99:B100"/>
    <mergeCell ref="C99:C100"/>
    <mergeCell ref="D99:D100"/>
    <mergeCell ref="E99:E100"/>
    <mergeCell ref="G99:H99"/>
    <mergeCell ref="G122:H122"/>
    <mergeCell ref="G123:H123"/>
    <mergeCell ref="G124:H124"/>
    <mergeCell ref="G105:H105"/>
    <mergeCell ref="G127:H127"/>
    <mergeCell ref="A124:C124"/>
    <mergeCell ref="G126:H126"/>
    <mergeCell ref="G103:H103"/>
    <mergeCell ref="G115:J115"/>
    <mergeCell ref="G125:J125"/>
    <mergeCell ref="G108:H108"/>
    <mergeCell ref="G109:H109"/>
    <mergeCell ref="D62:E62"/>
    <mergeCell ref="F62:L62"/>
    <mergeCell ref="F63:L63"/>
    <mergeCell ref="A93:B93"/>
    <mergeCell ref="A94:B94"/>
    <mergeCell ref="A58:G58"/>
    <mergeCell ref="A59:L59"/>
    <mergeCell ref="A61:K61"/>
    <mergeCell ref="A87:B87"/>
    <mergeCell ref="A90:B90"/>
    <mergeCell ref="A92:B92"/>
    <mergeCell ref="G92:H92"/>
    <mergeCell ref="A81:B81"/>
    <mergeCell ref="A82:B82"/>
    <mergeCell ref="A83:B83"/>
    <mergeCell ref="A84:B84"/>
    <mergeCell ref="A85:B85"/>
    <mergeCell ref="A86:B86"/>
    <mergeCell ref="G80:G81"/>
    <mergeCell ref="G96:H96"/>
    <mergeCell ref="F65:L65"/>
    <mergeCell ref="F66:L66"/>
    <mergeCell ref="G94:K94"/>
    <mergeCell ref="G87:H87"/>
    <mergeCell ref="H80:H81"/>
    <mergeCell ref="F64:L64"/>
    <mergeCell ref="B4:L4"/>
    <mergeCell ref="A6:L6"/>
    <mergeCell ref="A7:L7"/>
    <mergeCell ref="A10:L10"/>
    <mergeCell ref="A12:L12"/>
    <mergeCell ref="A14:G14"/>
    <mergeCell ref="B33:C33"/>
    <mergeCell ref="B34:C34"/>
    <mergeCell ref="B39:C39"/>
    <mergeCell ref="A22:F22"/>
    <mergeCell ref="A23:G23"/>
    <mergeCell ref="B24:C24"/>
    <mergeCell ref="B25:C25"/>
    <mergeCell ref="B28:C28"/>
    <mergeCell ref="B30:C30"/>
    <mergeCell ref="A15:G15"/>
    <mergeCell ref="B16:C16"/>
    <mergeCell ref="B18:C18"/>
    <mergeCell ref="B19:C19"/>
    <mergeCell ref="B20:C20"/>
    <mergeCell ref="B21:C21"/>
    <mergeCell ref="B26:C26"/>
    <mergeCell ref="B31:C31"/>
    <mergeCell ref="B29:C29"/>
    <mergeCell ref="B40:C40"/>
    <mergeCell ref="B41:C41"/>
    <mergeCell ref="B44:C44"/>
    <mergeCell ref="B53:C53"/>
    <mergeCell ref="B54:C54"/>
    <mergeCell ref="A57:G57"/>
    <mergeCell ref="B45:C45"/>
    <mergeCell ref="B46:C46"/>
    <mergeCell ref="B47:C47"/>
    <mergeCell ref="B50:C50"/>
    <mergeCell ref="B51:C51"/>
    <mergeCell ref="B52:C52"/>
  </mergeCells>
  <pageMargins left="0.7" right="0.7" top="0.75" bottom="0.75" header="0.3" footer="0.3"/>
  <pageSetup paperSize="9" scale="44" fitToHeight="0" orientation="portrait" r:id="rId1"/>
  <rowBreaks count="3" manualBreakCount="3">
    <brk id="58" max="11" man="1"/>
    <brk id="116" max="11" man="1"/>
    <brk id="179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budget</vt:lpstr>
      <vt:lpstr>Detailed budget</vt:lpstr>
      <vt:lpstr>'Detailed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EAPN-Compta</dc:creator>
  <cp:lastModifiedBy>Philippe</cp:lastModifiedBy>
  <cp:lastPrinted>2022-04-19T09:16:40Z</cp:lastPrinted>
  <dcterms:created xsi:type="dcterms:W3CDTF">2017-09-11T14:06:04Z</dcterms:created>
  <dcterms:modified xsi:type="dcterms:W3CDTF">2022-05-20T08:38:05Z</dcterms:modified>
</cp:coreProperties>
</file>