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gnyte\Shared\EAPN\5. GOVERNING BODIES\Bodies\General Assembly\2022 General Assembly\16 June 2022\Agenda and Supporting documents\"/>
    </mc:Choice>
  </mc:AlternateContent>
  <xr:revisionPtr revIDLastSave="0" documentId="8_{BE56B0BB-B24C-43C3-B537-6EA3EABCF7D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 Budget" sheetId="1" r:id="rId1"/>
    <sheet name="Detailed Budget " sheetId="2" r:id="rId2"/>
  </sheets>
  <definedNames>
    <definedName name="_xlnm.Print_Area" localSheetId="1">'Detailed Budget '!$A$1:$L$323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5" i="2" l="1"/>
  <c r="D257" i="2"/>
  <c r="D187" i="2" l="1"/>
  <c r="C135" i="2"/>
  <c r="E79" i="2"/>
  <c r="F79" i="2"/>
  <c r="G73" i="2"/>
  <c r="D164" i="2" l="1"/>
  <c r="G69" i="2"/>
  <c r="D303" i="2"/>
  <c r="C13" i="2" l="1"/>
  <c r="B13" i="2"/>
  <c r="C17" i="2"/>
  <c r="B17" i="2"/>
  <c r="B30" i="2"/>
  <c r="C187" i="2" l="1"/>
  <c r="D197" i="2" s="1"/>
  <c r="E197" i="2"/>
  <c r="J21" i="1" l="1"/>
  <c r="K21" i="1"/>
  <c r="G83" i="2" l="1"/>
  <c r="D78" i="2" l="1"/>
  <c r="D79" i="2"/>
  <c r="D80" i="2"/>
  <c r="D81" i="2"/>
  <c r="D82" i="2"/>
  <c r="D83" i="2"/>
  <c r="D84" i="2"/>
  <c r="D85" i="2"/>
  <c r="D77" i="2"/>
  <c r="J8" i="1" l="1"/>
  <c r="C38" i="2" l="1"/>
  <c r="B38" i="2"/>
  <c r="C30" i="2"/>
  <c r="K9" i="1" s="1"/>
  <c r="J9" i="1"/>
  <c r="B41" i="2" l="1"/>
  <c r="C41" i="2"/>
  <c r="K8" i="1"/>
  <c r="D71" i="2" l="1"/>
  <c r="D72" i="2"/>
  <c r="G80" i="2" l="1"/>
  <c r="G79" i="2"/>
  <c r="E196" i="2" l="1"/>
  <c r="C164" i="2" l="1"/>
  <c r="D196" i="2" s="1"/>
  <c r="G78" i="2"/>
  <c r="G81" i="2"/>
  <c r="G82" i="2"/>
  <c r="C311" i="2" l="1"/>
  <c r="D311" i="2" l="1"/>
  <c r="G84" i="2"/>
  <c r="G85" i="2"/>
  <c r="G75" i="2"/>
  <c r="G76" i="2"/>
  <c r="G77" i="2"/>
  <c r="G68" i="2"/>
  <c r="G70" i="2"/>
  <c r="G71" i="2"/>
  <c r="G72" i="2"/>
  <c r="G74" i="2"/>
  <c r="G67" i="2"/>
  <c r="C284" i="2" l="1"/>
  <c r="E87" i="2"/>
  <c r="K13" i="1" s="1"/>
  <c r="F87" i="2"/>
  <c r="K14" i="1" s="1"/>
  <c r="D100" i="2"/>
  <c r="E191" i="2" s="1"/>
  <c r="C109" i="2"/>
  <c r="E192" i="2" s="1"/>
  <c r="D116" i="2"/>
  <c r="E193" i="2" s="1"/>
  <c r="D123" i="2"/>
  <c r="E194" i="2" s="1"/>
  <c r="C143" i="2"/>
  <c r="E195" i="2" s="1"/>
  <c r="D214" i="2"/>
  <c r="F272" i="2" s="1"/>
  <c r="C232" i="2"/>
  <c r="F273" i="2" s="1"/>
  <c r="D244" i="2"/>
  <c r="F274" i="2" s="1"/>
  <c r="D251" i="2"/>
  <c r="F275" i="2" s="1"/>
  <c r="D268" i="2"/>
  <c r="F276" i="2" s="1"/>
  <c r="K319" i="2"/>
  <c r="D317" i="2"/>
  <c r="K320" i="2" s="1"/>
  <c r="D76" i="2"/>
  <c r="D75" i="2"/>
  <c r="B284" i="2"/>
  <c r="K11" i="1"/>
  <c r="J11" i="1"/>
  <c r="K10" i="1"/>
  <c r="J10" i="1"/>
  <c r="C251" i="2"/>
  <c r="E275" i="2" s="1"/>
  <c r="C268" i="2"/>
  <c r="J28" i="1" s="1"/>
  <c r="C244" i="2"/>
  <c r="J26" i="1" s="1"/>
  <c r="B232" i="2"/>
  <c r="J25" i="1" s="1"/>
  <c r="C214" i="2"/>
  <c r="J24" i="1" s="1"/>
  <c r="C116" i="2"/>
  <c r="J18" i="1" s="1"/>
  <c r="C123" i="2"/>
  <c r="J19" i="1" s="1"/>
  <c r="B143" i="2"/>
  <c r="J20" i="1" s="1"/>
  <c r="J22" i="1"/>
  <c r="B109" i="2"/>
  <c r="J17" i="1" s="1"/>
  <c r="C100" i="2"/>
  <c r="J16" i="1" s="1"/>
  <c r="C87" i="2"/>
  <c r="J14" i="1" s="1"/>
  <c r="B87" i="2"/>
  <c r="J13" i="1" s="1"/>
  <c r="K7" i="1"/>
  <c r="J7" i="1"/>
  <c r="B11" i="1"/>
  <c r="C317" i="2"/>
  <c r="J320" i="2" s="1"/>
  <c r="D74" i="2"/>
  <c r="D68" i="2"/>
  <c r="D70" i="2"/>
  <c r="D67" i="2"/>
  <c r="K27" i="1" l="1"/>
  <c r="K20" i="1"/>
  <c r="D191" i="2"/>
  <c r="J27" i="1"/>
  <c r="J23" i="1" s="1"/>
  <c r="E274" i="2"/>
  <c r="D193" i="2"/>
  <c r="K18" i="1"/>
  <c r="D192" i="2"/>
  <c r="E272" i="2"/>
  <c r="K19" i="1"/>
  <c r="D195" i="2"/>
  <c r="K25" i="1"/>
  <c r="K26" i="1"/>
  <c r="K16" i="1"/>
  <c r="K22" i="1"/>
  <c r="K17" i="1"/>
  <c r="E273" i="2"/>
  <c r="D194" i="2"/>
  <c r="B16" i="1"/>
  <c r="E276" i="2"/>
  <c r="K24" i="1"/>
  <c r="G87" i="2"/>
  <c r="C285" i="2" s="1"/>
  <c r="K28" i="1"/>
  <c r="K12" i="1"/>
  <c r="J6" i="1"/>
  <c r="K6" i="1"/>
  <c r="J319" i="2"/>
  <c r="J15" i="1"/>
  <c r="J12" i="1"/>
  <c r="D87" i="2"/>
  <c r="B285" i="2" s="1"/>
  <c r="F277" i="2"/>
  <c r="C287" i="2" s="1"/>
  <c r="E198" i="2"/>
  <c r="C286" i="2" s="1"/>
  <c r="D198" i="2" l="1"/>
  <c r="B286" i="2" s="1"/>
  <c r="E277" i="2"/>
  <c r="B287" i="2" s="1"/>
  <c r="K15" i="1"/>
  <c r="K23" i="1"/>
  <c r="J29" i="1"/>
  <c r="J32" i="1" s="1"/>
  <c r="C288" i="2"/>
  <c r="J293" i="2" s="1"/>
  <c r="K321" i="2" s="1"/>
  <c r="K323" i="2" s="1"/>
  <c r="B288" i="2" l="1"/>
  <c r="I293" i="2" s="1"/>
  <c r="J321" i="2" s="1"/>
  <c r="J323" i="2" s="1"/>
  <c r="K29" i="1"/>
  <c r="K32" i="1" s="1"/>
  <c r="K322" i="2"/>
  <c r="J322" i="2" l="1"/>
  <c r="B32" i="1" s="1"/>
  <c r="B28" i="1"/>
</calcChain>
</file>

<file path=xl/sharedStrings.xml><?xml version="1.0" encoding="utf-8"?>
<sst xmlns="http://schemas.openxmlformats.org/spreadsheetml/2006/main" count="360" uniqueCount="263">
  <si>
    <t xml:space="preserve">Name of Applicant: </t>
  </si>
  <si>
    <t xml:space="preserve">EUROPEAN ANTI POVERTY NETWORK 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</si>
  <si>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</si>
  <si>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DIRECT ELIGIBLE COSTS</t>
  </si>
  <si>
    <t>Name</t>
  </si>
  <si>
    <t>Management</t>
  </si>
  <si>
    <t>Administration</t>
  </si>
  <si>
    <t>Secretarial costs</t>
  </si>
  <si>
    <t xml:space="preserve">Accountant </t>
  </si>
  <si>
    <t>Other staff</t>
  </si>
  <si>
    <t>TOTAL STAFF COST</t>
  </si>
  <si>
    <t>HEADING 2 - COST FOR TRAVEL AND SUBSISTENCE ALLOWANCES</t>
  </si>
  <si>
    <t>Type of Event</t>
  </si>
  <si>
    <t>Location</t>
  </si>
  <si>
    <t>Provisional dates</t>
  </si>
  <si>
    <t>PPOV</t>
  </si>
  <si>
    <t>REP</t>
  </si>
  <si>
    <t xml:space="preserve">
- See also information concerning maximum of subsistence cost allowed in guidelines
</t>
  </si>
  <si>
    <t>Reference of the event (according to the above references)</t>
  </si>
  <si>
    <t xml:space="preserve">HEADING 3 : COST FOR SERVICES </t>
  </si>
  <si>
    <t>Cost for information and dissemination</t>
  </si>
  <si>
    <t>Nature of costs</t>
  </si>
  <si>
    <t xml:space="preserve">TOTAL </t>
  </si>
  <si>
    <t>Description of documents to be translated (from .. into..)</t>
  </si>
  <si>
    <t xml:space="preserve"> TOTAL </t>
  </si>
  <si>
    <t>Cost for evaluation</t>
  </si>
  <si>
    <t>Description of tasks to be performed and name of evaluator</t>
  </si>
  <si>
    <t>Cost for reproduction and publication</t>
  </si>
  <si>
    <t>Description of document to be reproduced or published</t>
  </si>
  <si>
    <t xml:space="preserve"> Fees for interpreters</t>
  </si>
  <si>
    <t>Ref. of the event (according to your reference under Heading 2 "Travel")</t>
  </si>
  <si>
    <t>For example for experts or consultants, etc.</t>
  </si>
  <si>
    <t xml:space="preserve"> Status and tasks to be performed</t>
  </si>
  <si>
    <t>TOTAL</t>
  </si>
  <si>
    <t>Total cost of all items in Heading Services</t>
  </si>
  <si>
    <t>Cost for translation</t>
  </si>
  <si>
    <t>Cost for publication and reproduction</t>
  </si>
  <si>
    <t>Costs for interpreters</t>
  </si>
  <si>
    <t>External experts</t>
  </si>
  <si>
    <t>Total cost of Services</t>
  </si>
  <si>
    <t>HEADING 4 : COST FOR ADMINISTRATION</t>
  </si>
  <si>
    <t>HEADING - ADMINISTRATION</t>
  </si>
  <si>
    <t>Rent of equipment or depreciation of New Techical Equipment (no depreciation of office material such as chairs, tables etc.!!!)</t>
  </si>
  <si>
    <t>Type of equipment</t>
  </si>
  <si>
    <t xml:space="preserve">Total </t>
  </si>
  <si>
    <t>Hire of rooms (cost of rent of meeting or conference rooms, etc)</t>
  </si>
  <si>
    <t>Subject of event (according to your reference under Heading 2 "Travel")</t>
  </si>
  <si>
    <t>EXCO.2</t>
  </si>
  <si>
    <t>Hire of interpreting booths</t>
  </si>
  <si>
    <t>Subject of event (and reference)</t>
  </si>
  <si>
    <t>Costs for Audits</t>
  </si>
  <si>
    <t>Nature of Audit</t>
  </si>
  <si>
    <t>External Audit</t>
  </si>
  <si>
    <t>Photocopies</t>
  </si>
  <si>
    <t>Technical support</t>
  </si>
  <si>
    <t>Electricity</t>
  </si>
  <si>
    <t>Cleaning</t>
  </si>
  <si>
    <t>Postage</t>
  </si>
  <si>
    <t>Office supplies</t>
  </si>
  <si>
    <t>Insurances</t>
  </si>
  <si>
    <t>Bank charges</t>
  </si>
  <si>
    <t>Total of Heading Administration</t>
  </si>
  <si>
    <t xml:space="preserve">Rent of equipment or Depreciation of New Techical Equipment </t>
  </si>
  <si>
    <t>Hire of rooms</t>
  </si>
  <si>
    <t>Audits</t>
  </si>
  <si>
    <t>Other administrative equipment</t>
  </si>
  <si>
    <t>TOTAL ELIGIBLE COST</t>
  </si>
  <si>
    <t xml:space="preserve">Staff </t>
  </si>
  <si>
    <t>Travel and Subsistence</t>
  </si>
  <si>
    <t>Services</t>
  </si>
  <si>
    <t>Total costs</t>
  </si>
  <si>
    <t>TOTAL INCOME</t>
  </si>
  <si>
    <t>BENEFICIARY'S CONTRIBUTION IN CASH</t>
  </si>
  <si>
    <t>Contributions</t>
  </si>
  <si>
    <t>Total of beneficiary's contribution in cash</t>
  </si>
  <si>
    <t>Revenue generated by the operation</t>
  </si>
  <si>
    <t xml:space="preserve">Description of revenue </t>
  </si>
  <si>
    <t>Total of revenue generated by the operation</t>
  </si>
  <si>
    <t>Commission grant requested</t>
  </si>
  <si>
    <t>Percentage of the grant  to the total cost</t>
  </si>
  <si>
    <t>SUMMARY PAGE OF THE PROVISIONAL BUDGET IN EURO</t>
  </si>
  <si>
    <t>INCOME</t>
  </si>
  <si>
    <t>EXPENSES</t>
  </si>
  <si>
    <t>ELIGIBLE COSTS</t>
  </si>
  <si>
    <t>Heading 1 Staff =</t>
  </si>
  <si>
    <t xml:space="preserve">Administration </t>
  </si>
  <si>
    <t>BENEFICIARY's</t>
  </si>
  <si>
    <t xml:space="preserve">CONTRIBUTION </t>
  </si>
  <si>
    <t>Accounting</t>
  </si>
  <si>
    <t>IN CASH =</t>
  </si>
  <si>
    <t>Heading 2 Travel</t>
  </si>
  <si>
    <t>Travel</t>
  </si>
  <si>
    <t xml:space="preserve">REVENUE </t>
  </si>
  <si>
    <t>Accomodation and subsistence cost</t>
  </si>
  <si>
    <t xml:space="preserve">GENERATED </t>
  </si>
  <si>
    <t>Heading 3 Services =</t>
  </si>
  <si>
    <t xml:space="preserve">BY THE ACTION = 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</si>
  <si>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</si>
  <si>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</si>
  <si>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</si>
  <si>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</si>
  <si>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</si>
  <si>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</si>
  <si>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</si>
  <si>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</si>
  <si>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COMMISSION</t>
  </si>
  <si>
    <t>GRANT (S) =</t>
  </si>
  <si>
    <t>Other administrative costs</t>
  </si>
  <si>
    <t>TOTAL DIRECT ELIGIBLE COSTS D1</t>
  </si>
  <si>
    <t>TOTAL COST OF THE OPERATION</t>
  </si>
  <si>
    <t xml:space="preserve">Cost for translation </t>
  </si>
  <si>
    <t xml:space="preserve">Please provide full details on calculation and composition of staff costs and functions performed on an extra document </t>
  </si>
  <si>
    <t xml:space="preserve">Costs for external experts </t>
  </si>
  <si>
    <t>Other administrative costs : rent of offices and related charges.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</si>
  <si>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</si>
  <si>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I</t>
    </r>
    <r>
      <rPr>
        <b/>
        <sz val="11"/>
        <color indexed="10"/>
        <rFont val="Arial"/>
        <family val="2"/>
      </rPr>
      <t xml:space="preserve">nvoices will have to be included with your claim for final payment of the subsidy
</t>
    </r>
  </si>
  <si>
    <t>EXCO.1</t>
  </si>
  <si>
    <t>Purchase laptops</t>
  </si>
  <si>
    <t>Total</t>
  </si>
  <si>
    <t xml:space="preserve">Actual </t>
  </si>
  <si>
    <t>Actual</t>
  </si>
  <si>
    <t>Actual Total</t>
  </si>
  <si>
    <t>BUREAU 1 - Bxl</t>
  </si>
  <si>
    <t>BUREAU 2 - Bxl</t>
  </si>
  <si>
    <t>For example, advertisements, distribution, etc - please add spec.</t>
  </si>
  <si>
    <t>Budgeted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</si>
  <si>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</t>
    </r>
  </si>
  <si>
    <t>Rent offices + charges (12 months)</t>
  </si>
  <si>
    <t>Members contributions</t>
  </si>
  <si>
    <t>Cost for banking transactions (exchange losses are not eligible), insurance, etc.</t>
  </si>
  <si>
    <t>Travel sub-total Budgeted</t>
  </si>
  <si>
    <t>Subsistence 
sub-total Budgeted</t>
  </si>
  <si>
    <t>Total Budgeted</t>
  </si>
  <si>
    <t xml:space="preserve">A list below of all events </t>
  </si>
  <si>
    <t>Actual Travel Sub-total</t>
  </si>
  <si>
    <t>Actual Subsistence Sub-total</t>
  </si>
  <si>
    <t>Budgeted Total</t>
  </si>
  <si>
    <t xml:space="preserve">Co-funding travels </t>
  </si>
  <si>
    <t>Representation costs reimbursed</t>
  </si>
  <si>
    <t>TOTALS</t>
  </si>
  <si>
    <t xml:space="preserve">Total all Headings </t>
  </si>
  <si>
    <t>*) Choose a reference for your event which can be used in the following budget items</t>
  </si>
  <si>
    <t xml:space="preserve">EXCO 1 </t>
  </si>
  <si>
    <t>EXCO 2</t>
  </si>
  <si>
    <t>EXCO 3</t>
  </si>
  <si>
    <t>EXCO 1</t>
  </si>
  <si>
    <t xml:space="preserve">Executive Committee </t>
  </si>
  <si>
    <t>BU 1</t>
  </si>
  <si>
    <t>BU 2</t>
  </si>
  <si>
    <t>Europe Inclusion Strategy Group</t>
  </si>
  <si>
    <t>Website + Social Media</t>
  </si>
  <si>
    <t>EU IS 1</t>
  </si>
  <si>
    <t>EU IS 2</t>
  </si>
  <si>
    <t>EU IS 3</t>
  </si>
  <si>
    <t>PPOV 1</t>
  </si>
  <si>
    <t>Contracts Networks</t>
  </si>
  <si>
    <t>Capacity Building</t>
  </si>
  <si>
    <t>Membership Development Group</t>
  </si>
  <si>
    <t>MDG 1</t>
  </si>
  <si>
    <t>Folders, posters, Reports, Campaigns, Publications</t>
  </si>
  <si>
    <t>Expert accountant</t>
  </si>
  <si>
    <t>Rent payment + accounting system</t>
  </si>
  <si>
    <t>EUIS 1</t>
  </si>
  <si>
    <t>EUIS 2</t>
  </si>
  <si>
    <t>EUIS 3</t>
  </si>
  <si>
    <t>EUIS</t>
  </si>
  <si>
    <t>National Coordinators POV</t>
  </si>
  <si>
    <t>General Assembly/Strategic Congress</t>
  </si>
  <si>
    <t>Policy Conference</t>
  </si>
  <si>
    <t xml:space="preserve">National work on PEP </t>
  </si>
  <si>
    <t>Missions staff</t>
  </si>
  <si>
    <t>PPOV1</t>
  </si>
  <si>
    <t>PPOV 2</t>
  </si>
  <si>
    <t>CONF</t>
  </si>
  <si>
    <t xml:space="preserve">Staff Development Days </t>
  </si>
  <si>
    <t>Staff Development of Personal Skills</t>
  </si>
  <si>
    <t>Catering CONF - 50 persons</t>
  </si>
  <si>
    <t>Catering EXCO 1 - 37 persons</t>
  </si>
  <si>
    <t>Catering EXCO 2 - 37 persons</t>
  </si>
  <si>
    <t>Catering EXCO 3 - 37 persons</t>
  </si>
  <si>
    <t>Catering EUIS 1 - 37 persons</t>
  </si>
  <si>
    <t>Catering EUIS 2 - 37 persons</t>
  </si>
  <si>
    <t>Catering EUIS 3 - 37 persons</t>
  </si>
  <si>
    <t>Catering PPOV 1 - 35 persons</t>
  </si>
  <si>
    <t>Telephone, internet</t>
  </si>
  <si>
    <t>EXCO.3 + GA</t>
  </si>
  <si>
    <t xml:space="preserve">GA </t>
  </si>
  <si>
    <t>REP - Development</t>
  </si>
  <si>
    <t>REP - Policy</t>
  </si>
  <si>
    <t>REP Development</t>
  </si>
  <si>
    <t>REP Policy</t>
  </si>
  <si>
    <t xml:space="preserve">REP </t>
  </si>
  <si>
    <t>CB 1</t>
  </si>
  <si>
    <t>Evaluation EAPN (3,5 days)</t>
  </si>
  <si>
    <t>Catering CB 1 - 37 persons</t>
  </si>
  <si>
    <t>PPOV 2 - COMM'ON</t>
  </si>
  <si>
    <t>Stagiaires (10 days)</t>
  </si>
  <si>
    <t>CB1</t>
  </si>
  <si>
    <t>Implement strategy to make PEP work more visible - COMM'ON</t>
  </si>
  <si>
    <t>Bureau including advocacy meetings</t>
  </si>
  <si>
    <t>Executive Committee including fundraising and learning exchange</t>
  </si>
  <si>
    <t>Dev participation of PEP in EAPN - National Coordinators</t>
  </si>
  <si>
    <t>Catering PPOV 2 - COMM'ON - 8 persons</t>
  </si>
  <si>
    <t>Catering PPOV 3 - FRAMES AND NARRATIVES - 8 persons</t>
  </si>
  <si>
    <t>Campaign (1)</t>
  </si>
  <si>
    <t>Implement strategy Frames and Narratives</t>
  </si>
  <si>
    <t>PPOV 3</t>
  </si>
  <si>
    <t>PPOV 3 - COMM'ON 2</t>
  </si>
  <si>
    <t>Budget for the period 01/01/2021 - 31/12/2021</t>
  </si>
  <si>
    <t>DETAILED BUDGET 01/01/2021 - 31/12/2021</t>
  </si>
  <si>
    <t>full time</t>
  </si>
  <si>
    <t xml:space="preserve">4/5th </t>
  </si>
  <si>
    <t>2/3rd</t>
  </si>
  <si>
    <t>BU 1 (EN/ES)</t>
  </si>
  <si>
    <t>BU 2 (EN/ES)</t>
  </si>
  <si>
    <t>EXCO 1 (EN/ES)</t>
  </si>
  <si>
    <t>Consultant BAME</t>
  </si>
  <si>
    <t>new 2021</t>
  </si>
  <si>
    <t>Depreciation premises</t>
  </si>
  <si>
    <t>full time - also in projects</t>
  </si>
  <si>
    <t>Consultant Gender</t>
  </si>
  <si>
    <t>Consultant Participative processes</t>
  </si>
  <si>
    <t>Costs for other services</t>
  </si>
  <si>
    <t>Catering POV -  32 Networks</t>
  </si>
  <si>
    <t>Finance and Admin. - Philippe Lemmens</t>
  </si>
  <si>
    <t>Communication - Elke Vandermeerschen</t>
  </si>
  <si>
    <t>Senior Policy - Mathias Maucher</t>
  </si>
  <si>
    <t>Development - Magda Tancau</t>
  </si>
  <si>
    <t>Info and Events - Rebecca Lee</t>
  </si>
  <si>
    <t>Office manager - Sidgrid Dahmen</t>
  </si>
  <si>
    <t>Meeting tools (Winbooks)</t>
  </si>
  <si>
    <t>Support Publications (proofreading, lay-out, …)</t>
  </si>
  <si>
    <t>Catering REP Development - 6 persons</t>
  </si>
  <si>
    <t>Catering REP Policy - 8 persons</t>
  </si>
  <si>
    <t>Catering REP - 8 persons</t>
  </si>
  <si>
    <t>Director - Helder Ferreira</t>
  </si>
  <si>
    <t>Communication CIP - Florence Leysen</t>
  </si>
  <si>
    <t>Policy Coordinator - Anna Krozser</t>
  </si>
  <si>
    <t>Administration CIP - Daniel Spiers</t>
  </si>
  <si>
    <t>EUIS 1 (EN/ES/FR)</t>
  </si>
  <si>
    <t>Administration/Communication CIP - Claudia Guerra</t>
  </si>
  <si>
    <t>Senior Policy - Sabrina Iannazzone</t>
  </si>
  <si>
    <t>Senior Policy - Madeline Vander Velde</t>
  </si>
  <si>
    <t>Policy Coordinator - Kahina Rabani</t>
  </si>
  <si>
    <t>BU 3 (EN/ES)</t>
  </si>
  <si>
    <t>BU 4 (EN/ES)</t>
  </si>
  <si>
    <t>Wealth Explainer</t>
  </si>
  <si>
    <t>Coaching Facilitation (online)</t>
  </si>
  <si>
    <t xml:space="preserve">Consultancy FPA/SGA </t>
  </si>
  <si>
    <t>BUREAU 3 - Bxl</t>
  </si>
  <si>
    <t>Catering BU 3 - 12 persons</t>
  </si>
  <si>
    <t>EO 1</t>
  </si>
  <si>
    <t>Consultant Communication support</t>
  </si>
  <si>
    <t>EXCO 2020</t>
  </si>
  <si>
    <t>EXCO 3 (EN/FR/ES)</t>
  </si>
  <si>
    <t>GA</t>
  </si>
  <si>
    <t>EXCO 2 (EN/ES°</t>
  </si>
  <si>
    <t xml:space="preserve">Purchase software </t>
  </si>
  <si>
    <t>Rent of licences</t>
  </si>
  <si>
    <t>Translation eapn publications - 18 languages</t>
  </si>
  <si>
    <t>Poverty Watch - Work by 24 National Networks</t>
  </si>
  <si>
    <t>Work for EUIS by 20 of the National Networks</t>
  </si>
  <si>
    <t>PPOV - Work on PEP by 21 National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</si>
</sst>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5">
    <xf numFmtId="0" fontId="0" fillId="0" borderId="0" xfId="0"/>
    <xf numFmtId="0" fontId="4" fillId="0" borderId="0" xfId="0" applyFont="1"/>
    <xf numFmtId="2" fontId="4" fillId="0" borderId="1" xfId="0" applyNumberFormat="1" applyFont="1" applyBorder="1"/>
    <xf numFmtId="0" fontId="4" fillId="0" borderId="1" xfId="0" applyFont="1" applyBorder="1"/>
    <xf numFmtId="4" fontId="4" fillId="0" borderId="0" xfId="0" applyNumberFormat="1" applyFont="1"/>
    <xf numFmtId="0" fontId="5" fillId="0" borderId="2" xfId="0" applyFont="1" applyBorder="1" applyAlignment="1">
      <alignment horizontal="center"/>
    </xf>
    <xf numFmtId="2" fontId="4" fillId="0" borderId="3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5" fillId="0" borderId="4" xfId="0" applyFont="1" applyBorder="1"/>
    <xf numFmtId="4" fontId="4" fillId="0" borderId="3" xfId="0" applyNumberFormat="1" applyFont="1" applyBorder="1"/>
    <xf numFmtId="0" fontId="4" fillId="0" borderId="5" xfId="0" applyFont="1" applyBorder="1"/>
    <xf numFmtId="2" fontId="4" fillId="0" borderId="6" xfId="0" applyNumberFormat="1" applyFont="1" applyBorder="1" applyProtection="1"/>
    <xf numFmtId="0" fontId="5" fillId="2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4" fontId="4" fillId="0" borderId="7" xfId="1" applyFont="1" applyBorder="1" applyProtection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2" xfId="0" applyFont="1" applyFill="1" applyBorder="1"/>
    <xf numFmtId="4" fontId="5" fillId="2" borderId="3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6" fillId="0" borderId="0" xfId="0" applyFont="1" applyBorder="1"/>
    <xf numFmtId="0" fontId="4" fillId="0" borderId="5" xfId="0" applyFont="1" applyBorder="1" applyAlignment="1">
      <alignment horizontal="left"/>
    </xf>
    <xf numFmtId="4" fontId="5" fillId="0" borderId="7" xfId="0" applyNumberFormat="1" applyFont="1" applyFill="1" applyBorder="1" applyProtection="1"/>
    <xf numFmtId="0" fontId="4" fillId="0" borderId="13" xfId="0" applyFont="1" applyBorder="1"/>
    <xf numFmtId="0" fontId="4" fillId="2" borderId="2" xfId="0" applyFont="1" applyFill="1" applyBorder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/>
    <xf numFmtId="164" fontId="5" fillId="0" borderId="7" xfId="1" applyFont="1" applyBorder="1" applyProtection="1"/>
    <xf numFmtId="0" fontId="4" fillId="0" borderId="13" xfId="0" applyFont="1" applyBorder="1" applyAlignment="1"/>
    <xf numFmtId="0" fontId="4" fillId="0" borderId="16" xfId="0" applyFont="1" applyBorder="1" applyAlignment="1"/>
    <xf numFmtId="0" fontId="0" fillId="0" borderId="0" xfId="0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5" xfId="0" applyFont="1" applyBorder="1"/>
    <xf numFmtId="0" fontId="4" fillId="0" borderId="16" xfId="0" applyFont="1" applyBorder="1"/>
    <xf numFmtId="164" fontId="5" fillId="0" borderId="7" xfId="1" applyFont="1" applyBorder="1" applyAlignment="1" applyProtection="1">
      <alignment horizontal="right"/>
    </xf>
    <xf numFmtId="0" fontId="4" fillId="0" borderId="18" xfId="0" applyFont="1" applyBorder="1"/>
    <xf numFmtId="0" fontId="0" fillId="0" borderId="5" xfId="0" applyBorder="1"/>
    <xf numFmtId="0" fontId="5" fillId="2" borderId="19" xfId="0" applyFont="1" applyFill="1" applyBorder="1"/>
    <xf numFmtId="164" fontId="4" fillId="2" borderId="15" xfId="1" applyFont="1" applyFill="1" applyBorder="1" applyProtection="1"/>
    <xf numFmtId="0" fontId="5" fillId="2" borderId="20" xfId="0" applyFont="1" applyFill="1" applyBorder="1"/>
    <xf numFmtId="0" fontId="5" fillId="2" borderId="20" xfId="0" applyFont="1" applyFill="1" applyBorder="1" applyProtection="1"/>
    <xf numFmtId="0" fontId="5" fillId="2" borderId="5" xfId="0" applyFont="1" applyFill="1" applyBorder="1"/>
    <xf numFmtId="164" fontId="4" fillId="2" borderId="16" xfId="1" applyFont="1" applyFill="1" applyBorder="1" applyProtection="1"/>
    <xf numFmtId="0" fontId="5" fillId="2" borderId="0" xfId="0" applyFont="1" applyFill="1" applyBorder="1"/>
    <xf numFmtId="0" fontId="5" fillId="2" borderId="0" xfId="0" applyFont="1" applyFill="1" applyBorder="1" applyProtection="1"/>
    <xf numFmtId="0" fontId="5" fillId="2" borderId="21" xfId="0" applyFont="1" applyFill="1" applyBorder="1" applyAlignment="1">
      <alignment horizontal="left" indent="1"/>
    </xf>
    <xf numFmtId="4" fontId="5" fillId="2" borderId="18" xfId="0" applyNumberFormat="1" applyFont="1" applyFill="1" applyBorder="1" applyProtection="1"/>
    <xf numFmtId="0" fontId="5" fillId="2" borderId="1" xfId="0" applyFont="1" applyFill="1" applyBorder="1"/>
    <xf numFmtId="0" fontId="5" fillId="0" borderId="0" xfId="0" applyFont="1"/>
    <xf numFmtId="2" fontId="4" fillId="0" borderId="0" xfId="0" applyNumberFormat="1" applyFont="1"/>
    <xf numFmtId="0" fontId="7" fillId="3" borderId="22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23" xfId="0" applyFont="1" applyFill="1" applyBorder="1" applyAlignment="1" applyProtection="1">
      <alignment vertical="center" wrapText="1"/>
      <protection locked="0"/>
    </xf>
    <xf numFmtId="0" fontId="16" fillId="0" borderId="24" xfId="0" applyFont="1" applyFill="1" applyBorder="1" applyAlignment="1" applyProtection="1">
      <alignment vertical="center" wrapText="1"/>
      <protection locked="0"/>
    </xf>
    <xf numFmtId="4" fontId="16" fillId="3" borderId="25" xfId="0" applyNumberFormat="1" applyFont="1" applyFill="1" applyBorder="1" applyProtection="1"/>
    <xf numFmtId="0" fontId="1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2" fontId="5" fillId="4" borderId="0" xfId="0" applyNumberFormat="1" applyFont="1" applyFill="1" applyBorder="1" applyProtection="1"/>
    <xf numFmtId="0" fontId="5" fillId="4" borderId="0" xfId="0" applyFont="1" applyFill="1" applyBorder="1" applyProtection="1">
      <protection locked="0"/>
    </xf>
    <xf numFmtId="0" fontId="17" fillId="5" borderId="2" xfId="0" applyFont="1" applyFill="1" applyBorder="1" applyProtection="1">
      <protection locked="0"/>
    </xf>
    <xf numFmtId="0" fontId="17" fillId="5" borderId="4" xfId="0" applyFont="1" applyFill="1" applyBorder="1" applyProtection="1">
      <protection locked="0"/>
    </xf>
    <xf numFmtId="0" fontId="17" fillId="5" borderId="3" xfId="0" applyFont="1" applyFill="1" applyBorder="1" applyProtection="1">
      <protection locked="0"/>
    </xf>
    <xf numFmtId="4" fontId="16" fillId="3" borderId="25" xfId="0" applyNumberFormat="1" applyFont="1" applyFill="1" applyBorder="1" applyAlignment="1" applyProtection="1">
      <alignment wrapText="1"/>
    </xf>
    <xf numFmtId="0" fontId="17" fillId="5" borderId="2" xfId="0" applyFont="1" applyFill="1" applyBorder="1" applyAlignment="1" applyProtection="1">
      <alignment wrapText="1"/>
      <protection locked="0"/>
    </xf>
    <xf numFmtId="2" fontId="17" fillId="5" borderId="4" xfId="0" applyNumberFormat="1" applyFont="1" applyFill="1" applyBorder="1" applyAlignment="1" applyProtection="1">
      <alignment wrapText="1"/>
      <protection locked="0"/>
    </xf>
    <xf numFmtId="4" fontId="17" fillId="5" borderId="28" xfId="0" applyNumberFormat="1" applyFont="1" applyFill="1" applyBorder="1" applyAlignment="1" applyProtection="1">
      <alignment wrapText="1"/>
    </xf>
    <xf numFmtId="0" fontId="17" fillId="5" borderId="2" xfId="0" applyFont="1" applyFill="1" applyBorder="1"/>
    <xf numFmtId="0" fontId="17" fillId="5" borderId="4" xfId="0" applyFont="1" applyFill="1" applyBorder="1"/>
    <xf numFmtId="0" fontId="17" fillId="5" borderId="3" xfId="0" applyFont="1" applyFill="1" applyBorder="1"/>
    <xf numFmtId="0" fontId="16" fillId="0" borderId="29" xfId="0" applyFont="1" applyBorder="1" applyAlignment="1" applyProtection="1">
      <alignment vertical="center" wrapText="1"/>
      <protection locked="0"/>
    </xf>
    <xf numFmtId="0" fontId="16" fillId="0" borderId="30" xfId="0" applyFont="1" applyBorder="1" applyAlignment="1" applyProtection="1">
      <alignment wrapText="1"/>
      <protection locked="0"/>
    </xf>
    <xf numFmtId="4" fontId="16" fillId="3" borderId="31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 applyProtection="1">
      <alignment wrapText="1"/>
    </xf>
    <xf numFmtId="4" fontId="16" fillId="3" borderId="32" xfId="0" applyNumberFormat="1" applyFont="1" applyFill="1" applyBorder="1" applyAlignment="1" applyProtection="1">
      <alignment wrapText="1"/>
    </xf>
    <xf numFmtId="0" fontId="17" fillId="5" borderId="30" xfId="0" applyFont="1" applyFill="1" applyBorder="1"/>
    <xf numFmtId="0" fontId="17" fillId="5" borderId="33" xfId="0" applyFont="1" applyFill="1" applyBorder="1"/>
    <xf numFmtId="4" fontId="17" fillId="5" borderId="31" xfId="0" applyNumberFormat="1" applyFont="1" applyFill="1" applyBorder="1" applyProtection="1"/>
    <xf numFmtId="0" fontId="17" fillId="0" borderId="0" xfId="0" applyFont="1" applyFill="1" applyBorder="1"/>
    <xf numFmtId="2" fontId="17" fillId="0" borderId="0" xfId="0" applyNumberFormat="1" applyFont="1" applyFill="1" applyBorder="1"/>
    <xf numFmtId="4" fontId="17" fillId="0" borderId="0" xfId="0" applyNumberFormat="1" applyFont="1" applyFill="1" applyBorder="1" applyProtection="1"/>
    <xf numFmtId="4" fontId="16" fillId="3" borderId="32" xfId="0" applyNumberFormat="1" applyFont="1" applyFill="1" applyBorder="1" applyAlignment="1" applyProtection="1">
      <alignment horizontal="right" vertical="center" wrapText="1"/>
    </xf>
    <xf numFmtId="4" fontId="17" fillId="5" borderId="31" xfId="0" applyNumberFormat="1" applyFont="1" applyFill="1" applyBorder="1"/>
    <xf numFmtId="0" fontId="17" fillId="5" borderId="34" xfId="0" applyFont="1" applyFill="1" applyBorder="1"/>
    <xf numFmtId="0" fontId="16" fillId="5" borderId="35" xfId="0" applyFont="1" applyFill="1" applyBorder="1"/>
    <xf numFmtId="4" fontId="16" fillId="3" borderId="25" xfId="0" applyNumberFormat="1" applyFont="1" applyFill="1" applyBorder="1"/>
    <xf numFmtId="0" fontId="14" fillId="0" borderId="4" xfId="0" applyFont="1" applyBorder="1" applyAlignment="1">
      <alignment wrapText="1"/>
    </xf>
    <xf numFmtId="0" fontId="14" fillId="0" borderId="3" xfId="0" applyFont="1" applyBorder="1" applyAlignment="1">
      <alignment wrapText="1"/>
    </xf>
    <xf numFmtId="4" fontId="16" fillId="3" borderId="6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 wrapText="1"/>
    </xf>
    <xf numFmtId="2" fontId="5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/>
    <xf numFmtId="0" fontId="4" fillId="0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</xf>
    <xf numFmtId="2" fontId="5" fillId="4" borderId="0" xfId="0" applyNumberFormat="1" applyFont="1" applyFill="1" applyBorder="1" applyAlignment="1" applyProtection="1">
      <alignment vertical="top" wrapText="1"/>
    </xf>
    <xf numFmtId="0" fontId="6" fillId="4" borderId="0" xfId="0" applyFont="1" applyFill="1" applyProtection="1">
      <protection locked="0"/>
    </xf>
    <xf numFmtId="0" fontId="4" fillId="4" borderId="0" xfId="0" applyFont="1" applyFill="1" applyProtection="1"/>
    <xf numFmtId="0" fontId="4" fillId="4" borderId="0" xfId="0" applyFont="1" applyFill="1" applyProtection="1">
      <protection locked="0"/>
    </xf>
    <xf numFmtId="0" fontId="17" fillId="6" borderId="2" xfId="0" applyFont="1" applyFill="1" applyBorder="1" applyProtection="1">
      <protection locked="0"/>
    </xf>
    <xf numFmtId="0" fontId="17" fillId="6" borderId="4" xfId="0" applyFont="1" applyFill="1" applyBorder="1" applyProtection="1">
      <protection locked="0"/>
    </xf>
    <xf numFmtId="0" fontId="16" fillId="6" borderId="4" xfId="0" applyFont="1" applyFill="1" applyBorder="1" applyProtection="1">
      <protection locked="0"/>
    </xf>
    <xf numFmtId="0" fontId="16" fillId="6" borderId="3" xfId="0" applyFont="1" applyFill="1" applyBorder="1" applyProtection="1">
      <protection locked="0"/>
    </xf>
    <xf numFmtId="0" fontId="16" fillId="0" borderId="0" xfId="0" applyFont="1" applyFill="1" applyProtection="1"/>
    <xf numFmtId="0" fontId="16" fillId="0" borderId="0" xfId="0" applyFont="1" applyProtection="1"/>
    <xf numFmtId="4" fontId="17" fillId="5" borderId="28" xfId="0" applyNumberFormat="1" applyFont="1" applyFill="1" applyBorder="1" applyProtection="1"/>
    <xf numFmtId="0" fontId="17" fillId="0" borderId="0" xfId="0" applyFont="1" applyFill="1" applyBorder="1" applyProtection="1">
      <protection locked="0"/>
    </xf>
    <xf numFmtId="4" fontId="17" fillId="0" borderId="0" xfId="0" applyNumberFormat="1" applyFont="1" applyFill="1" applyBorder="1" applyProtection="1">
      <protection locked="0"/>
    </xf>
    <xf numFmtId="0" fontId="16" fillId="5" borderId="4" xfId="0" applyFont="1" applyFill="1" applyBorder="1" applyProtection="1">
      <protection locked="0"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0" fontId="17" fillId="5" borderId="21" xfId="0" applyFont="1" applyFill="1" applyBorder="1" applyProtection="1"/>
    <xf numFmtId="0" fontId="16" fillId="5" borderId="1" xfId="0" applyFont="1" applyFill="1" applyBorder="1" applyProtection="1">
      <protection locked="0"/>
    </xf>
    <xf numFmtId="4" fontId="17" fillId="5" borderId="18" xfId="0" applyNumberFormat="1" applyFont="1" applyFill="1" applyBorder="1" applyProtection="1"/>
    <xf numFmtId="0" fontId="17" fillId="4" borderId="5" xfId="0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2" fontId="17" fillId="4" borderId="0" xfId="0" applyNumberFormat="1" applyFont="1" applyFill="1" applyBorder="1" applyProtection="1">
      <protection locked="0"/>
    </xf>
    <xf numFmtId="0" fontId="16" fillId="0" borderId="0" xfId="0" applyFont="1" applyBorder="1" applyProtection="1">
      <protection locked="0"/>
    </xf>
    <xf numFmtId="4" fontId="17" fillId="2" borderId="22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3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2" fontId="7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Protection="1">
      <protection locked="0"/>
    </xf>
    <xf numFmtId="2" fontId="17" fillId="0" borderId="0" xfId="0" applyNumberFormat="1" applyFont="1" applyFill="1" applyBorder="1" applyProtection="1"/>
    <xf numFmtId="0" fontId="21" fillId="0" borderId="0" xfId="0" applyFont="1" applyProtection="1"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/>
    <xf numFmtId="0" fontId="24" fillId="6" borderId="4" xfId="0" applyFont="1" applyFill="1" applyBorder="1" applyAlignment="1" applyProtection="1">
      <alignment wrapText="1"/>
    </xf>
    <xf numFmtId="0" fontId="24" fillId="6" borderId="3" xfId="0" applyFont="1" applyFill="1" applyBorder="1" applyAlignment="1" applyProtection="1">
      <alignment wrapText="1"/>
    </xf>
    <xf numFmtId="4" fontId="24" fillId="6" borderId="22" xfId="0" applyNumberFormat="1" applyFont="1" applyFill="1" applyBorder="1" applyAlignment="1" applyProtection="1">
      <alignment wrapText="1"/>
    </xf>
    <xf numFmtId="0" fontId="24" fillId="6" borderId="2" xfId="0" applyFont="1" applyFill="1" applyBorder="1" applyAlignment="1" applyProtection="1"/>
    <xf numFmtId="10" fontId="24" fillId="6" borderId="22" xfId="2" applyNumberFormat="1" applyFont="1" applyFill="1" applyBorder="1" applyAlignment="1" applyProtection="1">
      <alignment wrapText="1"/>
    </xf>
    <xf numFmtId="4" fontId="5" fillId="2" borderId="36" xfId="0" applyNumberFormat="1" applyFont="1" applyFill="1" applyBorder="1" applyProtection="1"/>
    <xf numFmtId="4" fontId="5" fillId="2" borderId="37" xfId="0" applyNumberFormat="1" applyFont="1" applyFill="1" applyBorder="1" applyProtection="1"/>
    <xf numFmtId="4" fontId="5" fillId="2" borderId="22" xfId="0" applyNumberFormat="1" applyFont="1" applyFill="1" applyBorder="1" applyAlignment="1" applyProtection="1">
      <alignment horizontal="right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4" fontId="16" fillId="3" borderId="38" xfId="0" applyNumberFormat="1" applyFont="1" applyFill="1" applyBorder="1" applyProtection="1"/>
    <xf numFmtId="4" fontId="7" fillId="2" borderId="22" xfId="0" applyNumberFormat="1" applyFont="1" applyFill="1" applyBorder="1" applyAlignment="1" applyProtection="1"/>
    <xf numFmtId="0" fontId="17" fillId="3" borderId="39" xfId="0" applyFont="1" applyFill="1" applyBorder="1" applyAlignment="1">
      <alignment horizontal="center" vertical="top" wrapText="1"/>
    </xf>
    <xf numFmtId="0" fontId="17" fillId="3" borderId="3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>
      <alignment horizontal="right"/>
    </xf>
    <xf numFmtId="4" fontId="17" fillId="3" borderId="32" xfId="0" applyNumberFormat="1" applyFont="1" applyFill="1" applyBorder="1" applyAlignment="1" applyProtection="1">
      <alignment wrapText="1"/>
    </xf>
    <xf numFmtId="4" fontId="17" fillId="3" borderId="25" xfId="0" applyNumberFormat="1" applyFont="1" applyFill="1" applyBorder="1" applyAlignment="1" applyProtection="1">
      <alignment wrapText="1"/>
    </xf>
    <xf numFmtId="4" fontId="17" fillId="3" borderId="32" xfId="0" applyNumberFormat="1" applyFont="1" applyFill="1" applyBorder="1" applyAlignment="1" applyProtection="1">
      <alignment horizontal="right" vertical="center" wrapText="1"/>
    </xf>
    <xf numFmtId="4" fontId="17" fillId="3" borderId="32" xfId="0" applyNumberFormat="1" applyFont="1" applyFill="1" applyBorder="1"/>
    <xf numFmtId="4" fontId="17" fillId="3" borderId="25" xfId="0" applyNumberFormat="1" applyFont="1" applyFill="1" applyBorder="1"/>
    <xf numFmtId="4" fontId="17" fillId="3" borderId="6" xfId="0" applyNumberFormat="1" applyFont="1" applyFill="1" applyBorder="1" applyAlignment="1" applyProtection="1">
      <alignment wrapText="1"/>
    </xf>
    <xf numFmtId="4" fontId="17" fillId="3" borderId="25" xfId="0" applyNumberFormat="1" applyFont="1" applyFill="1" applyBorder="1" applyProtection="1"/>
    <xf numFmtId="0" fontId="2" fillId="6" borderId="22" xfId="0" applyFont="1" applyFill="1" applyBorder="1" applyProtection="1">
      <protection locked="0"/>
    </xf>
    <xf numFmtId="4" fontId="4" fillId="0" borderId="38" xfId="0" applyNumberFormat="1" applyFont="1" applyBorder="1" applyProtection="1"/>
    <xf numFmtId="4" fontId="4" fillId="0" borderId="40" xfId="0" applyNumberFormat="1" applyFont="1" applyBorder="1" applyProtection="1"/>
    <xf numFmtId="4" fontId="4" fillId="0" borderId="38" xfId="0" applyNumberFormat="1" applyFont="1" applyBorder="1" applyAlignment="1" applyProtection="1">
      <alignment horizontal="right"/>
    </xf>
    <xf numFmtId="4" fontId="4" fillId="0" borderId="40" xfId="0" applyNumberFormat="1" applyFont="1" applyBorder="1" applyAlignment="1" applyProtection="1">
      <alignment horizontal="right"/>
    </xf>
    <xf numFmtId="4" fontId="4" fillId="0" borderId="41" xfId="0" applyNumberFormat="1" applyFont="1" applyBorder="1" applyProtection="1"/>
    <xf numFmtId="4" fontId="4" fillId="0" borderId="42" xfId="0" applyNumberFormat="1" applyFont="1" applyBorder="1" applyProtection="1"/>
    <xf numFmtId="4" fontId="4" fillId="0" borderId="43" xfId="0" applyNumberFormat="1" applyFont="1" applyBorder="1" applyProtection="1"/>
    <xf numFmtId="4" fontId="4" fillId="0" borderId="18" xfId="0" applyNumberFormat="1" applyFont="1" applyBorder="1" applyProtection="1"/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29" xfId="0" applyFont="1" applyBorder="1" applyAlignment="1" applyProtection="1">
      <alignment wrapText="1"/>
      <protection locked="0"/>
    </xf>
    <xf numFmtId="0" fontId="19" fillId="0" borderId="0" xfId="0" applyFont="1" applyAlignment="1">
      <alignment horizontal="center" wrapText="1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" fontId="16" fillId="0" borderId="5" xfId="0" applyNumberFormat="1" applyFont="1" applyFill="1" applyBorder="1" applyAlignment="1" applyProtection="1">
      <alignment wrapText="1"/>
    </xf>
    <xf numFmtId="4" fontId="16" fillId="0" borderId="0" xfId="0" applyNumberFormat="1" applyFont="1" applyFill="1" applyBorder="1" applyAlignment="1" applyProtection="1">
      <alignment wrapText="1"/>
    </xf>
    <xf numFmtId="4" fontId="17" fillId="0" borderId="5" xfId="0" applyNumberFormat="1" applyFont="1" applyFill="1" applyBorder="1" applyAlignment="1" applyProtection="1">
      <alignment wrapText="1"/>
    </xf>
    <xf numFmtId="0" fontId="14" fillId="0" borderId="5" xfId="0" applyFont="1" applyBorder="1" applyAlignment="1" applyProtection="1">
      <alignment vertical="top"/>
      <protection locked="0"/>
    </xf>
    <xf numFmtId="0" fontId="14" fillId="0" borderId="0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4" fontId="16" fillId="3" borderId="38" xfId="0" applyNumberFormat="1" applyFont="1" applyFill="1" applyBorder="1" applyAlignment="1" applyProtection="1">
      <alignment wrapText="1"/>
    </xf>
    <xf numFmtId="4" fontId="17" fillId="5" borderId="22" xfId="0" applyNumberFormat="1" applyFont="1" applyFill="1" applyBorder="1" applyAlignment="1" applyProtection="1">
      <alignment wrapText="1"/>
    </xf>
    <xf numFmtId="0" fontId="17" fillId="5" borderId="2" xfId="0" applyFont="1" applyFill="1" applyBorder="1" applyAlignment="1"/>
    <xf numFmtId="4" fontId="17" fillId="5" borderId="28" xfId="0" applyNumberFormat="1" applyFont="1" applyFill="1" applyBorder="1" applyAlignment="1" applyProtection="1"/>
    <xf numFmtId="4" fontId="16" fillId="0" borderId="5" xfId="0" applyNumberFormat="1" applyFont="1" applyFill="1" applyBorder="1" applyAlignment="1" applyProtection="1">
      <alignment wrapText="1"/>
      <protection locked="0"/>
    </xf>
    <xf numFmtId="2" fontId="17" fillId="0" borderId="5" xfId="0" applyNumberFormat="1" applyFont="1" applyFill="1" applyBorder="1" applyAlignment="1"/>
    <xf numFmtId="4" fontId="17" fillId="0" borderId="0" xfId="0" applyNumberFormat="1" applyFont="1" applyFill="1" applyBorder="1" applyAlignment="1" applyProtection="1"/>
    <xf numFmtId="0" fontId="0" fillId="0" borderId="0" xfId="0" applyFill="1" applyBorder="1"/>
    <xf numFmtId="0" fontId="17" fillId="0" borderId="1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4" fontId="16" fillId="0" borderId="13" xfId="0" applyNumberFormat="1" applyFont="1" applyFill="1" applyBorder="1" applyAlignment="1" applyProtection="1">
      <alignment wrapText="1"/>
    </xf>
    <xf numFmtId="4" fontId="17" fillId="0" borderId="13" xfId="0" applyNumberFormat="1" applyFont="1" applyFill="1" applyBorder="1" applyProtection="1"/>
    <xf numFmtId="4" fontId="16" fillId="0" borderId="13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17" fillId="0" borderId="13" xfId="0" applyNumberFormat="1" applyFont="1" applyFill="1" applyBorder="1"/>
    <xf numFmtId="4" fontId="17" fillId="0" borderId="0" xfId="0" applyNumberFormat="1" applyFont="1" applyFill="1" applyBorder="1"/>
    <xf numFmtId="4" fontId="16" fillId="0" borderId="5" xfId="0" applyNumberFormat="1" applyFont="1" applyFill="1" applyBorder="1" applyProtection="1">
      <protection locked="0"/>
    </xf>
    <xf numFmtId="4" fontId="16" fillId="0" borderId="0" xfId="0" applyNumberFormat="1" applyFont="1" applyFill="1" applyBorder="1"/>
    <xf numFmtId="4" fontId="16" fillId="0" borderId="5" xfId="0" applyNumberFormat="1" applyFont="1" applyFill="1" applyBorder="1"/>
    <xf numFmtId="0" fontId="16" fillId="0" borderId="5" xfId="0" applyFont="1" applyFill="1" applyBorder="1"/>
    <xf numFmtId="0" fontId="16" fillId="0" borderId="0" xfId="0" applyFont="1" applyFill="1" applyBorder="1"/>
    <xf numFmtId="0" fontId="17" fillId="5" borderId="30" xfId="0" applyFont="1" applyFill="1" applyBorder="1" applyAlignment="1" applyProtection="1"/>
    <xf numFmtId="0" fontId="16" fillId="5" borderId="33" xfId="0" applyFont="1" applyFill="1" applyBorder="1" applyAlignment="1"/>
    <xf numFmtId="4" fontId="17" fillId="5" borderId="31" xfId="0" applyNumberFormat="1" applyFont="1" applyFill="1" applyBorder="1" applyAlignment="1" applyProtection="1"/>
    <xf numFmtId="0" fontId="14" fillId="0" borderId="0" xfId="0" applyFont="1" applyFill="1" applyBorder="1" applyAlignment="1">
      <alignment wrapText="1"/>
    </xf>
    <xf numFmtId="2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3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Fill="1" applyBorder="1" applyProtection="1"/>
    <xf numFmtId="4" fontId="17" fillId="0" borderId="5" xfId="0" applyNumberFormat="1" applyFont="1" applyFill="1" applyBorder="1" applyProtection="1"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5" xfId="0" applyNumberFormat="1" applyFont="1" applyFill="1" applyBorder="1" applyProtection="1">
      <protection locked="0"/>
    </xf>
    <xf numFmtId="2" fontId="17" fillId="0" borderId="5" xfId="0" applyNumberFormat="1" applyFont="1" applyFill="1" applyBorder="1" applyProtection="1"/>
    <xf numFmtId="0" fontId="2" fillId="0" borderId="0" xfId="0" applyFont="1" applyFill="1" applyBorder="1" applyAlignment="1"/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Fill="1" applyBorder="1" applyProtection="1"/>
    <xf numFmtId="4" fontId="16" fillId="0" borderId="5" xfId="0" applyNumberFormat="1" applyFont="1" applyFill="1" applyBorder="1" applyProtection="1"/>
    <xf numFmtId="4" fontId="17" fillId="0" borderId="5" xfId="0" applyNumberFormat="1" applyFont="1" applyFill="1" applyBorder="1" applyProtection="1"/>
    <xf numFmtId="0" fontId="17" fillId="3" borderId="4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/>
    <xf numFmtId="4" fontId="16" fillId="2" borderId="44" xfId="0" applyNumberFormat="1" applyFont="1" applyFill="1" applyBorder="1" applyProtection="1"/>
    <xf numFmtId="4" fontId="16" fillId="2" borderId="38" xfId="0" applyNumberFormat="1" applyFont="1" applyFill="1" applyBorder="1" applyProtection="1"/>
    <xf numFmtId="4" fontId="16" fillId="2" borderId="40" xfId="0" applyNumberFormat="1" applyFont="1" applyFill="1" applyBorder="1" applyProtection="1"/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4" fontId="17" fillId="5" borderId="22" xfId="0" applyNumberFormat="1" applyFont="1" applyFill="1" applyBorder="1" applyProtection="1"/>
    <xf numFmtId="4" fontId="7" fillId="2" borderId="22" xfId="0" applyNumberFormat="1" applyFont="1" applyFill="1" applyBorder="1" applyProtection="1"/>
    <xf numFmtId="0" fontId="2" fillId="2" borderId="22" xfId="0" applyFont="1" applyFill="1" applyBorder="1" applyAlignment="1" applyProtection="1">
      <alignment horizont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4" fontId="17" fillId="5" borderId="46" xfId="0" applyNumberFormat="1" applyFont="1" applyFill="1" applyBorder="1" applyProtection="1"/>
    <xf numFmtId="4" fontId="16" fillId="3" borderId="40" xfId="0" applyNumberFormat="1" applyFont="1" applyFill="1" applyBorder="1" applyAlignment="1" applyProtection="1">
      <alignment wrapText="1"/>
    </xf>
    <xf numFmtId="4" fontId="17" fillId="5" borderId="46" xfId="0" applyNumberFormat="1" applyFont="1" applyFill="1" applyBorder="1" applyAlignment="1" applyProtection="1"/>
    <xf numFmtId="0" fontId="16" fillId="5" borderId="20" xfId="0" applyFont="1" applyFill="1" applyBorder="1"/>
    <xf numFmtId="4" fontId="16" fillId="3" borderId="38" xfId="0" applyNumberFormat="1" applyFont="1" applyFill="1" applyBorder="1"/>
    <xf numFmtId="4" fontId="17" fillId="5" borderId="46" xfId="0" applyNumberFormat="1" applyFont="1" applyFill="1" applyBorder="1"/>
    <xf numFmtId="4" fontId="16" fillId="3" borderId="44" xfId="0" applyNumberFormat="1" applyFont="1" applyFill="1" applyBorder="1" applyAlignment="1" applyProtection="1">
      <alignment wrapText="1"/>
    </xf>
    <xf numFmtId="4" fontId="16" fillId="3" borderId="44" xfId="0" applyNumberFormat="1" applyFont="1" applyFill="1" applyBorder="1" applyAlignment="1" applyProtection="1">
      <alignment horizontal="right" vertical="center" wrapText="1"/>
    </xf>
    <xf numFmtId="4" fontId="16" fillId="3" borderId="46" xfId="0" applyNumberFormat="1" applyFont="1" applyFill="1" applyBorder="1" applyAlignment="1" applyProtection="1">
      <alignment wrapText="1"/>
    </xf>
    <xf numFmtId="4" fontId="17" fillId="5" borderId="22" xfId="0" applyNumberFormat="1" applyFont="1" applyFill="1" applyBorder="1" applyAlignment="1" applyProtection="1"/>
    <xf numFmtId="0" fontId="21" fillId="0" borderId="23" xfId="0" applyFont="1" applyFill="1" applyBorder="1" applyAlignment="1" applyProtection="1">
      <alignment vertical="center" wrapText="1"/>
      <protection locked="0"/>
    </xf>
    <xf numFmtId="0" fontId="21" fillId="0" borderId="23" xfId="0" applyFont="1" applyBorder="1" applyAlignment="1" applyProtection="1">
      <alignment wrapText="1"/>
      <protection locked="0"/>
    </xf>
    <xf numFmtId="0" fontId="17" fillId="3" borderId="26" xfId="0" applyFont="1" applyFill="1" applyBorder="1" applyAlignment="1" applyProtection="1">
      <alignment horizontal="center" vertical="center" wrapText="1"/>
      <protection locked="0"/>
    </xf>
    <xf numFmtId="4" fontId="16" fillId="3" borderId="11" xfId="0" applyNumberFormat="1" applyFont="1" applyFill="1" applyBorder="1" applyAlignment="1" applyProtection="1"/>
    <xf numFmtId="4" fontId="17" fillId="3" borderId="11" xfId="0" applyNumberFormat="1" applyFont="1" applyFill="1" applyBorder="1" applyAlignment="1" applyProtection="1"/>
    <xf numFmtId="0" fontId="21" fillId="0" borderId="10" xfId="0" applyFont="1" applyBorder="1" applyAlignment="1" applyProtection="1">
      <alignment wrapText="1"/>
      <protection locked="0"/>
    </xf>
    <xf numFmtId="4" fontId="16" fillId="3" borderId="12" xfId="0" applyNumberFormat="1" applyFont="1" applyFill="1" applyBorder="1" applyAlignment="1" applyProtection="1"/>
    <xf numFmtId="4" fontId="17" fillId="3" borderId="12" xfId="0" applyNumberFormat="1" applyFont="1" applyFill="1" applyBorder="1" applyAlignment="1" applyProtection="1"/>
    <xf numFmtId="0" fontId="7" fillId="2" borderId="2" xfId="0" applyFont="1" applyFill="1" applyBorder="1" applyAlignment="1" applyProtection="1">
      <protection locked="0"/>
    </xf>
    <xf numFmtId="4" fontId="7" fillId="2" borderId="47" xfId="0" applyNumberFormat="1" applyFont="1" applyFill="1" applyBorder="1" applyAlignment="1" applyProtection="1"/>
    <xf numFmtId="0" fontId="17" fillId="3" borderId="34" xfId="0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/>
    <xf numFmtId="4" fontId="17" fillId="3" borderId="23" xfId="0" applyNumberFormat="1" applyFont="1" applyFill="1" applyBorder="1" applyAlignment="1" applyProtection="1"/>
    <xf numFmtId="4" fontId="17" fillId="3" borderId="10" xfId="0" applyNumberFormat="1" applyFont="1" applyFill="1" applyBorder="1" applyAlignment="1" applyProtection="1"/>
    <xf numFmtId="4" fontId="7" fillId="2" borderId="48" xfId="0" applyNumberFormat="1" applyFont="1" applyFill="1" applyBorder="1" applyAlignment="1" applyProtection="1"/>
    <xf numFmtId="0" fontId="16" fillId="3" borderId="40" xfId="0" applyNumberFormat="1" applyFont="1" applyFill="1" applyBorder="1" applyAlignment="1" applyProtection="1">
      <protection locked="0"/>
    </xf>
    <xf numFmtId="0" fontId="7" fillId="0" borderId="13" xfId="0" applyFont="1" applyBorder="1" applyAlignment="1">
      <alignment horizontal="center" vertical="center" wrapText="1"/>
    </xf>
    <xf numFmtId="14" fontId="16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49" xfId="0" applyFont="1" applyFill="1" applyBorder="1" applyAlignment="1" applyProtection="1">
      <alignment vertical="center" wrapText="1"/>
      <protection locked="0"/>
    </xf>
    <xf numFmtId="4" fontId="16" fillId="3" borderId="38" xfId="0" applyNumberFormat="1" applyFont="1" applyFill="1" applyBorder="1" applyAlignment="1" applyProtection="1"/>
    <xf numFmtId="0" fontId="16" fillId="0" borderId="5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wrapText="1"/>
      <protection locked="0"/>
    </xf>
    <xf numFmtId="0" fontId="16" fillId="5" borderId="5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protection locked="0"/>
    </xf>
    <xf numFmtId="4" fontId="17" fillId="0" borderId="0" xfId="0" applyNumberFormat="1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wrapText="1"/>
      <protection locked="0"/>
    </xf>
    <xf numFmtId="0" fontId="17" fillId="5" borderId="50" xfId="0" applyFont="1" applyFill="1" applyBorder="1" applyAlignment="1" applyProtection="1">
      <alignment horizontal="left" wrapText="1"/>
      <protection locked="0"/>
    </xf>
    <xf numFmtId="0" fontId="16" fillId="5" borderId="29" xfId="0" applyFont="1" applyFill="1" applyBorder="1" applyAlignment="1" applyProtection="1">
      <alignment vertical="center" wrapText="1"/>
      <protection locked="0"/>
    </xf>
    <xf numFmtId="0" fontId="16" fillId="5" borderId="37" xfId="0" applyFont="1" applyFill="1" applyBorder="1" applyAlignment="1" applyProtection="1"/>
    <xf numFmtId="0" fontId="16" fillId="5" borderId="37" xfId="0" applyFont="1" applyFill="1" applyBorder="1" applyAlignment="1" applyProtection="1">
      <protection locked="0"/>
    </xf>
    <xf numFmtId="0" fontId="16" fillId="5" borderId="42" xfId="0" applyFont="1" applyFill="1" applyBorder="1" applyAlignment="1" applyProtection="1">
      <protection locked="0"/>
    </xf>
    <xf numFmtId="0" fontId="17" fillId="5" borderId="29" xfId="0" applyFont="1" applyFill="1" applyBorder="1" applyAlignment="1" applyProtection="1">
      <alignment vertical="center" wrapText="1"/>
      <protection locked="0"/>
    </xf>
    <xf numFmtId="0" fontId="16" fillId="5" borderId="38" xfId="0" applyFont="1" applyFill="1" applyBorder="1" applyAlignment="1">
      <alignment vertical="center" wrapText="1"/>
    </xf>
    <xf numFmtId="0" fontId="17" fillId="5" borderId="5" xfId="0" applyFont="1" applyFill="1" applyBorder="1" applyAlignment="1" applyProtection="1">
      <protection locked="0"/>
    </xf>
    <xf numFmtId="4" fontId="17" fillId="5" borderId="40" xfId="0" applyNumberFormat="1" applyFont="1" applyFill="1" applyBorder="1" applyAlignment="1" applyProtection="1"/>
    <xf numFmtId="4" fontId="17" fillId="5" borderId="43" xfId="0" applyNumberFormat="1" applyFont="1" applyFill="1" applyBorder="1" applyAlignment="1" applyProtection="1"/>
    <xf numFmtId="0" fontId="17" fillId="7" borderId="29" xfId="0" applyFont="1" applyFill="1" applyBorder="1" applyAlignment="1" applyProtection="1">
      <alignment wrapText="1"/>
      <protection locked="0"/>
    </xf>
    <xf numFmtId="0" fontId="16" fillId="7" borderId="38" xfId="0" applyFont="1" applyFill="1" applyBorder="1" applyAlignment="1" applyProtection="1"/>
    <xf numFmtId="0" fontId="16" fillId="0" borderId="0" xfId="0" applyFont="1" applyFill="1" applyBorder="1" applyAlignment="1" applyProtection="1">
      <alignment wrapText="1"/>
      <protection locked="0"/>
    </xf>
    <xf numFmtId="0" fontId="17" fillId="7" borderId="23" xfId="0" applyFont="1" applyFill="1" applyBorder="1" applyAlignment="1" applyProtection="1">
      <alignment wrapText="1"/>
      <protection locked="0"/>
    </xf>
    <xf numFmtId="0" fontId="16" fillId="5" borderId="40" xfId="0" applyFont="1" applyFill="1" applyBorder="1" applyAlignment="1" applyProtection="1"/>
    <xf numFmtId="0" fontId="17" fillId="7" borderId="38" xfId="0" applyFont="1" applyFill="1" applyBorder="1" applyAlignment="1" applyProtection="1">
      <alignment wrapText="1"/>
      <protection locked="0"/>
    </xf>
    <xf numFmtId="0" fontId="17" fillId="7" borderId="29" xfId="0" applyFont="1" applyFill="1" applyBorder="1" applyAlignment="1" applyProtection="1">
      <protection locked="0"/>
    </xf>
    <xf numFmtId="0" fontId="16" fillId="7" borderId="38" xfId="0" applyFont="1" applyFill="1" applyBorder="1" applyAlignment="1" applyProtection="1">
      <protection locked="0"/>
    </xf>
    <xf numFmtId="0" fontId="17" fillId="7" borderId="38" xfId="0" applyFont="1" applyFill="1" applyBorder="1" applyAlignment="1" applyProtection="1">
      <alignment vertical="center" wrapText="1"/>
      <protection locked="0"/>
    </xf>
    <xf numFmtId="4" fontId="17" fillId="5" borderId="37" xfId="0" applyNumberFormat="1" applyFont="1" applyFill="1" applyBorder="1" applyAlignment="1" applyProtection="1"/>
    <xf numFmtId="4" fontId="17" fillId="5" borderId="16" xfId="0" applyNumberFormat="1" applyFont="1" applyFill="1" applyBorder="1" applyAlignment="1" applyProtection="1"/>
    <xf numFmtId="0" fontId="17" fillId="5" borderId="51" xfId="0" applyFont="1" applyFill="1" applyBorder="1" applyAlignment="1" applyProtection="1">
      <alignment wrapText="1"/>
      <protection locked="0"/>
    </xf>
    <xf numFmtId="4" fontId="16" fillId="3" borderId="23" xfId="0" applyNumberFormat="1" applyFont="1" applyFill="1" applyBorder="1" applyAlignment="1" applyProtection="1"/>
    <xf numFmtId="4" fontId="16" fillId="3" borderId="10" xfId="0" applyNumberFormat="1" applyFont="1" applyFill="1" applyBorder="1" applyAlignment="1" applyProtection="1"/>
    <xf numFmtId="4" fontId="16" fillId="3" borderId="40" xfId="0" applyNumberFormat="1" applyFont="1" applyFill="1" applyBorder="1" applyAlignment="1" applyProtection="1"/>
    <xf numFmtId="4" fontId="17" fillId="3" borderId="38" xfId="0" applyNumberFormat="1" applyFont="1" applyFill="1" applyBorder="1" applyAlignment="1" applyProtection="1">
      <protection locked="0"/>
    </xf>
    <xf numFmtId="4" fontId="7" fillId="2" borderId="22" xfId="0" applyNumberFormat="1" applyFont="1" applyFill="1" applyBorder="1" applyAlignment="1" applyProtection="1">
      <protection locked="0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17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Protection="1">
      <protection locked="0"/>
    </xf>
    <xf numFmtId="4" fontId="9" fillId="6" borderId="1" xfId="0" applyNumberFormat="1" applyFont="1" applyFill="1" applyBorder="1" applyAlignment="1" applyProtection="1"/>
    <xf numFmtId="0" fontId="9" fillId="6" borderId="19" xfId="0" applyFont="1" applyFill="1" applyBorder="1" applyAlignment="1" applyProtection="1">
      <alignment vertical="top"/>
    </xf>
    <xf numFmtId="0" fontId="9" fillId="6" borderId="20" xfId="0" applyFont="1" applyFill="1" applyBorder="1" applyAlignment="1" applyProtection="1">
      <alignment vertical="top"/>
    </xf>
    <xf numFmtId="0" fontId="9" fillId="6" borderId="21" xfId="0" applyFont="1" applyFill="1" applyBorder="1" applyAlignment="1" applyProtection="1">
      <protection locked="0"/>
    </xf>
    <xf numFmtId="0" fontId="9" fillId="6" borderId="1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17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/>
    <xf numFmtId="4" fontId="17" fillId="2" borderId="44" xfId="0" applyNumberFormat="1" applyFont="1" applyFill="1" applyBorder="1" applyProtection="1"/>
    <xf numFmtId="4" fontId="17" fillId="2" borderId="38" xfId="0" applyNumberFormat="1" applyFont="1" applyFill="1" applyBorder="1" applyProtection="1"/>
    <xf numFmtId="4" fontId="17" fillId="2" borderId="40" xfId="0" applyNumberFormat="1" applyFont="1" applyFill="1" applyBorder="1" applyProtection="1"/>
    <xf numFmtId="0" fontId="7" fillId="6" borderId="22" xfId="0" applyFont="1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wrapText="1"/>
    </xf>
    <xf numFmtId="0" fontId="13" fillId="2" borderId="50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wrapText="1"/>
      <protection locked="0"/>
    </xf>
    <xf numFmtId="4" fontId="7" fillId="2" borderId="42" xfId="0" applyNumberFormat="1" applyFont="1" applyFill="1" applyBorder="1" applyProtection="1"/>
    <xf numFmtId="4" fontId="7" fillId="2" borderId="43" xfId="0" applyNumberFormat="1" applyFont="1" applyFill="1" applyBorder="1" applyProtection="1"/>
    <xf numFmtId="4" fontId="7" fillId="2" borderId="3" xfId="0" applyNumberFormat="1" applyFont="1" applyFill="1" applyBorder="1" applyProtection="1"/>
    <xf numFmtId="4" fontId="13" fillId="2" borderId="38" xfId="0" applyNumberFormat="1" applyFont="1" applyFill="1" applyBorder="1" applyProtection="1"/>
    <xf numFmtId="4" fontId="13" fillId="2" borderId="40" xfId="0" applyNumberFormat="1" applyFont="1" applyFill="1" applyBorder="1" applyProtection="1"/>
    <xf numFmtId="0" fontId="13" fillId="2" borderId="52" xfId="0" applyFont="1" applyFill="1" applyBorder="1" applyAlignment="1" applyProtection="1">
      <alignment wrapText="1"/>
    </xf>
    <xf numFmtId="4" fontId="13" fillId="2" borderId="44" xfId="0" applyNumberFormat="1" applyFont="1" applyFill="1" applyBorder="1" applyProtection="1"/>
    <xf numFmtId="4" fontId="7" fillId="2" borderId="41" xfId="0" applyNumberFormat="1" applyFont="1" applyFill="1" applyBorder="1" applyProtection="1"/>
    <xf numFmtId="0" fontId="7" fillId="2" borderId="2" xfId="0" applyFont="1" applyFill="1" applyBorder="1" applyAlignment="1" applyProtection="1">
      <alignment vertical="top" wrapText="1"/>
      <protection locked="0"/>
    </xf>
    <xf numFmtId="0" fontId="26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3" borderId="53" xfId="0" applyFont="1" applyFill="1" applyBorder="1" applyAlignment="1" applyProtection="1">
      <alignment horizontal="center"/>
    </xf>
    <xf numFmtId="4" fontId="17" fillId="2" borderId="4" xfId="0" applyNumberFormat="1" applyFont="1" applyFill="1" applyBorder="1" applyProtection="1"/>
    <xf numFmtId="0" fontId="17" fillId="3" borderId="39" xfId="0" applyFont="1" applyFill="1" applyBorder="1" applyAlignment="1" applyProtection="1">
      <alignment horizontal="center"/>
      <protection locked="0"/>
    </xf>
    <xf numFmtId="4" fontId="16" fillId="3" borderId="44" xfId="0" applyNumberFormat="1" applyFont="1" applyFill="1" applyBorder="1" applyAlignment="1" applyProtection="1">
      <alignment vertical="center"/>
      <protection locked="0"/>
    </xf>
    <xf numFmtId="4" fontId="16" fillId="3" borderId="38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/>
    <xf numFmtId="0" fontId="16" fillId="3" borderId="38" xfId="0" applyFont="1" applyFill="1" applyBorder="1" applyAlignment="1" applyProtection="1">
      <alignment vertical="center" wrapText="1"/>
      <protection locked="0"/>
    </xf>
    <xf numFmtId="0" fontId="17" fillId="3" borderId="39" xfId="0" applyFont="1" applyFill="1" applyBorder="1" applyAlignment="1" applyProtection="1">
      <alignment horizontal="justify" vertical="center"/>
      <protection locked="0"/>
    </xf>
    <xf numFmtId="0" fontId="17" fillId="3" borderId="39" xfId="0" applyFont="1" applyFill="1" applyBorder="1" applyAlignment="1" applyProtection="1"/>
    <xf numFmtId="0" fontId="2" fillId="2" borderId="22" xfId="0" applyFont="1" applyFill="1" applyBorder="1" applyAlignment="1">
      <alignment horizontal="center"/>
    </xf>
    <xf numFmtId="2" fontId="17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54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0" xfId="0" applyNumberFormat="1" applyFont="1" applyFill="1" applyBorder="1" applyAlignment="1" applyProtection="1">
      <alignment horizontal="right"/>
      <protection locked="0"/>
    </xf>
    <xf numFmtId="0" fontId="16" fillId="3" borderId="40" xfId="0" applyFont="1" applyFill="1" applyBorder="1" applyAlignment="1" applyProtection="1">
      <alignment wrapText="1"/>
      <protection locked="0"/>
    </xf>
    <xf numFmtId="0" fontId="16" fillId="0" borderId="5" xfId="0" applyFont="1" applyFill="1" applyBorder="1" applyAlignment="1">
      <alignment horizontal="left" wrapText="1"/>
    </xf>
    <xf numFmtId="4" fontId="17" fillId="5" borderId="42" xfId="0" applyNumberFormat="1" applyFont="1" applyFill="1" applyBorder="1" applyAlignment="1" applyProtection="1">
      <alignment vertical="center"/>
    </xf>
    <xf numFmtId="4" fontId="16" fillId="3" borderId="37" xfId="0" applyNumberFormat="1" applyFont="1" applyFill="1" applyBorder="1" applyAlignment="1" applyProtection="1">
      <alignment vertical="center"/>
      <protection locked="0"/>
    </xf>
    <xf numFmtId="4" fontId="16" fillId="3" borderId="42" xfId="0" applyNumberFormat="1" applyFont="1" applyFill="1" applyBorder="1" applyAlignment="1" applyProtection="1">
      <alignment vertical="center"/>
      <protection locked="0"/>
    </xf>
    <xf numFmtId="4" fontId="16" fillId="3" borderId="0" xfId="0" applyNumberFormat="1" applyFont="1" applyFill="1" applyBorder="1" applyAlignment="1" applyProtection="1">
      <protection locked="0"/>
    </xf>
    <xf numFmtId="4" fontId="16" fillId="3" borderId="42" xfId="0" applyNumberFormat="1" applyFont="1" applyFill="1" applyBorder="1" applyAlignment="1" applyProtection="1">
      <protection locked="0"/>
    </xf>
    <xf numFmtId="2" fontId="17" fillId="2" borderId="22" xfId="0" applyNumberFormat="1" applyFont="1" applyFill="1" applyBorder="1" applyAlignment="1" applyProtection="1"/>
    <xf numFmtId="49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wrapText="1"/>
      <protection locked="0"/>
    </xf>
    <xf numFmtId="4" fontId="4" fillId="0" borderId="53" xfId="0" applyNumberFormat="1" applyFont="1" applyBorder="1" applyProtection="1"/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164" fontId="4" fillId="0" borderId="64" xfId="1" applyFont="1" applyBorder="1" applyProtection="1"/>
    <xf numFmtId="4" fontId="16" fillId="5" borderId="38" xfId="0" applyNumberFormat="1" applyFont="1" applyFill="1" applyBorder="1" applyAlignment="1" applyProtection="1"/>
    <xf numFmtId="4" fontId="16" fillId="5" borderId="37" xfId="0" applyNumberFormat="1" applyFont="1" applyFill="1" applyBorder="1" applyAlignment="1" applyProtection="1"/>
    <xf numFmtId="4" fontId="16" fillId="5" borderId="38" xfId="0" applyNumberFormat="1" applyFont="1" applyFill="1" applyBorder="1" applyAlignment="1" applyProtection="1">
      <alignment vertical="center"/>
    </xf>
    <xf numFmtId="4" fontId="16" fillId="5" borderId="40" xfId="0" applyNumberFormat="1" applyFont="1" applyFill="1" applyBorder="1" applyAlignment="1" applyProtection="1"/>
    <xf numFmtId="0" fontId="16" fillId="0" borderId="29" xfId="0" applyFont="1" applyBorder="1" applyAlignment="1" applyProtection="1">
      <alignment vertical="center" wrapText="1"/>
      <protection locked="0"/>
    </xf>
    <xf numFmtId="4" fontId="16" fillId="5" borderId="42" xfId="0" applyNumberFormat="1" applyFont="1" applyFill="1" applyBorder="1" applyAlignment="1" applyProtection="1">
      <alignment vertical="center"/>
    </xf>
    <xf numFmtId="4" fontId="17" fillId="7" borderId="38" xfId="0" applyNumberFormat="1" applyFont="1" applyFill="1" applyBorder="1" applyAlignment="1" applyProtection="1"/>
    <xf numFmtId="4" fontId="16" fillId="5" borderId="42" xfId="0" applyNumberFormat="1" applyFont="1" applyFill="1" applyBorder="1" applyAlignment="1" applyProtection="1"/>
    <xf numFmtId="4" fontId="17" fillId="7" borderId="38" xfId="0" applyNumberFormat="1" applyFont="1" applyFill="1" applyBorder="1" applyAlignment="1">
      <alignment vertical="center" wrapText="1"/>
    </xf>
    <xf numFmtId="4" fontId="16" fillId="5" borderId="41" xfId="0" applyNumberFormat="1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>
      <protection locked="0"/>
    </xf>
    <xf numFmtId="4" fontId="16" fillId="5" borderId="43" xfId="0" applyNumberFormat="1" applyFont="1" applyFill="1" applyBorder="1" applyAlignment="1" applyProtection="1">
      <protection locked="0"/>
    </xf>
    <xf numFmtId="0" fontId="16" fillId="2" borderId="50" xfId="0" applyFont="1" applyFill="1" applyBorder="1" applyAlignment="1" applyProtection="1">
      <alignment vertical="center" wrapText="1"/>
    </xf>
    <xf numFmtId="0" fontId="16" fillId="2" borderId="49" xfId="0" applyFont="1" applyFill="1" applyBorder="1" applyAlignment="1" applyProtection="1">
      <alignment vertical="center" wrapText="1"/>
    </xf>
    <xf numFmtId="0" fontId="16" fillId="0" borderId="51" xfId="0" applyFont="1" applyBorder="1" applyAlignment="1" applyProtection="1">
      <alignment vertical="center" wrapText="1"/>
      <protection locked="0"/>
    </xf>
    <xf numFmtId="4" fontId="16" fillId="5" borderId="44" xfId="0" applyNumberFormat="1" applyFont="1" applyFill="1" applyBorder="1" applyAlignment="1">
      <alignment wrapText="1"/>
    </xf>
    <xf numFmtId="4" fontId="16" fillId="5" borderId="16" xfId="0" applyNumberFormat="1" applyFont="1" applyFill="1" applyBorder="1" applyAlignment="1" applyProtection="1"/>
    <xf numFmtId="0" fontId="16" fillId="0" borderId="29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>
      <alignment vertical="center" wrapText="1"/>
    </xf>
    <xf numFmtId="0" fontId="16" fillId="0" borderId="29" xfId="0" applyFont="1" applyBorder="1" applyAlignment="1" applyProtection="1">
      <alignment wrapText="1"/>
      <protection locked="0"/>
    </xf>
    <xf numFmtId="0" fontId="16" fillId="0" borderId="51" xfId="0" applyFont="1" applyBorder="1" applyAlignment="1" applyProtection="1">
      <alignment wrapText="1"/>
      <protection locked="0"/>
    </xf>
    <xf numFmtId="0" fontId="16" fillId="0" borderId="29" xfId="0" applyFont="1" applyBorder="1" applyAlignment="1" applyProtection="1">
      <alignment vertical="center" wrapText="1"/>
      <protection locked="0"/>
    </xf>
    <xf numFmtId="0" fontId="16" fillId="0" borderId="51" xfId="0" applyFont="1" applyBorder="1" applyAlignment="1">
      <alignment vertic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51" xfId="0" applyFont="1" applyBorder="1" applyAlignment="1" applyProtection="1">
      <protection locked="0"/>
    </xf>
    <xf numFmtId="0" fontId="9" fillId="6" borderId="2" xfId="0" applyFont="1" applyFill="1" applyBorder="1" applyAlignment="1" applyProtection="1">
      <alignment horizontal="center" wrapText="1"/>
      <protection locked="0"/>
    </xf>
    <xf numFmtId="0" fontId="9" fillId="6" borderId="4" xfId="0" applyFont="1" applyFill="1" applyBorder="1" applyAlignment="1" applyProtection="1">
      <alignment horizontal="center" wrapText="1"/>
      <protection locked="0"/>
    </xf>
    <xf numFmtId="0" fontId="9" fillId="6" borderId="3" xfId="0" applyFont="1" applyFill="1" applyBorder="1" applyAlignment="1" applyProtection="1">
      <alignment horizontal="center" wrapTex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11" xfId="0" applyFont="1" applyBorder="1" applyAlignment="1" applyProtection="1">
      <alignment wrapText="1"/>
      <protection locked="0"/>
    </xf>
    <xf numFmtId="0" fontId="16" fillId="0" borderId="23" xfId="0" applyFont="1" applyBorder="1" applyAlignment="1" applyProtection="1">
      <alignment wrapText="1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51" xfId="0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vertical="center" wrapText="1"/>
    </xf>
    <xf numFmtId="0" fontId="16" fillId="0" borderId="23" xfId="0" applyFont="1" applyBorder="1" applyAlignment="1">
      <alignment wrapText="1"/>
    </xf>
    <xf numFmtId="4" fontId="9" fillId="6" borderId="36" xfId="0" applyNumberFormat="1" applyFont="1" applyFill="1" applyBorder="1" applyAlignment="1" applyProtection="1">
      <alignment wrapText="1"/>
    </xf>
    <xf numFmtId="0" fontId="0" fillId="0" borderId="59" xfId="0" applyBorder="1" applyAlignment="1">
      <alignment wrapText="1"/>
    </xf>
    <xf numFmtId="0" fontId="16" fillId="0" borderId="29" xfId="0" applyFont="1" applyBorder="1" applyAlignment="1" applyProtection="1">
      <alignment horizontal="left"/>
      <protection locked="0"/>
    </xf>
    <xf numFmtId="0" fontId="16" fillId="0" borderId="51" xfId="0" applyFont="1" applyBorder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left" wrapText="1"/>
      <protection locked="0"/>
    </xf>
    <xf numFmtId="0" fontId="0" fillId="0" borderId="51" xfId="0" applyBorder="1" applyAlignment="1">
      <alignment horizontal="left" wrapText="1"/>
    </xf>
    <xf numFmtId="0" fontId="22" fillId="0" borderId="0" xfId="0" applyFont="1" applyBorder="1" applyAlignment="1" applyProtection="1">
      <alignment wrapText="1"/>
      <protection locked="0"/>
    </xf>
    <xf numFmtId="0" fontId="0" fillId="0" borderId="51" xfId="0" applyBorder="1" applyAlignment="1">
      <alignment wrapText="1"/>
    </xf>
    <xf numFmtId="0" fontId="17" fillId="0" borderId="62" xfId="0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>
      <alignment horizontal="center" vertical="center" wrapText="1"/>
    </xf>
    <xf numFmtId="0" fontId="17" fillId="5" borderId="2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 wrapText="1"/>
    </xf>
    <xf numFmtId="0" fontId="15" fillId="0" borderId="2" xfId="0" applyFont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17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>
      <alignment horizontal="center" vertical="center" wrapText="1"/>
    </xf>
    <xf numFmtId="0" fontId="16" fillId="0" borderId="11" xfId="0" applyFont="1" applyBorder="1" applyAlignment="1" applyProtection="1">
      <alignment vertical="top" wrapText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18" fillId="6" borderId="2" xfId="0" applyFont="1" applyFill="1" applyBorder="1" applyAlignment="1" applyProtection="1">
      <alignment horizontal="center" wrapText="1"/>
    </xf>
    <xf numFmtId="0" fontId="18" fillId="6" borderId="4" xfId="0" applyFont="1" applyFill="1" applyBorder="1" applyAlignment="1" applyProtection="1">
      <alignment horizontal="center" wrapText="1"/>
    </xf>
    <xf numFmtId="0" fontId="18" fillId="6" borderId="3" xfId="0" applyFont="1" applyFill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vertical="top" wrapText="1"/>
    </xf>
    <xf numFmtId="4" fontId="9" fillId="8" borderId="36" xfId="0" applyNumberFormat="1" applyFont="1" applyFill="1" applyBorder="1" applyAlignment="1" applyProtection="1">
      <protection locked="0"/>
    </xf>
    <xf numFmtId="0" fontId="9" fillId="8" borderId="59" xfId="0" applyFont="1" applyFill="1" applyBorder="1" applyAlignment="1"/>
    <xf numFmtId="0" fontId="17" fillId="5" borderId="2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17" fillId="0" borderId="62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2" borderId="29" xfId="0" applyFont="1" applyFill="1" applyBorder="1" applyAlignment="1" applyProtection="1">
      <alignment vertical="center" wrapText="1"/>
    </xf>
    <xf numFmtId="0" fontId="16" fillId="2" borderId="51" xfId="0" applyFont="1" applyFill="1" applyBorder="1" applyAlignment="1" applyProtection="1">
      <alignment vertical="center" wrapText="1"/>
    </xf>
    <xf numFmtId="0" fontId="16" fillId="0" borderId="51" xfId="0" applyFont="1" applyBorder="1" applyAlignment="1" applyProtection="1">
      <alignment vertical="center" wrapText="1"/>
      <protection locked="0"/>
    </xf>
    <xf numFmtId="0" fontId="16" fillId="0" borderId="50" xfId="0" applyFont="1" applyBorder="1" applyAlignment="1" applyProtection="1">
      <alignment wrapText="1"/>
      <protection locked="0"/>
    </xf>
    <xf numFmtId="0" fontId="16" fillId="0" borderId="49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6" fillId="0" borderId="4" xfId="0" applyFont="1" applyBorder="1" applyAlignment="1">
      <alignment wrapText="1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9" fillId="6" borderId="2" xfId="0" applyFont="1" applyFill="1" applyBorder="1" applyAlignment="1" applyProtection="1">
      <alignment horizontal="right" wrapText="1"/>
    </xf>
    <xf numFmtId="0" fontId="9" fillId="6" borderId="4" xfId="0" applyFont="1" applyFill="1" applyBorder="1" applyAlignment="1" applyProtection="1">
      <alignment horizontal="right" wrapText="1"/>
    </xf>
    <xf numFmtId="0" fontId="9" fillId="6" borderId="3" xfId="0" applyFont="1" applyFill="1" applyBorder="1" applyAlignment="1" applyProtection="1">
      <alignment horizontal="right" wrapText="1"/>
    </xf>
    <xf numFmtId="0" fontId="16" fillId="0" borderId="12" xfId="0" applyFont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7" fillId="2" borderId="47" xfId="0" applyFont="1" applyFill="1" applyBorder="1" applyAlignment="1" applyProtection="1">
      <alignment wrapText="1"/>
      <protection locked="0"/>
    </xf>
    <xf numFmtId="0" fontId="16" fillId="0" borderId="48" xfId="0" applyFont="1" applyBorder="1" applyAlignment="1">
      <alignment wrapText="1"/>
    </xf>
    <xf numFmtId="0" fontId="24" fillId="6" borderId="2" xfId="0" applyFont="1" applyFill="1" applyBorder="1" applyAlignment="1" applyProtection="1">
      <alignment wrapText="1"/>
    </xf>
    <xf numFmtId="0" fontId="24" fillId="6" borderId="4" xfId="0" applyFont="1" applyFill="1" applyBorder="1" applyAlignment="1" applyProtection="1">
      <alignment wrapText="1"/>
    </xf>
    <xf numFmtId="0" fontId="24" fillId="6" borderId="3" xfId="0" applyFont="1" applyFill="1" applyBorder="1" applyAlignment="1" applyProtection="1">
      <alignment wrapText="1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7" fillId="2" borderId="47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wrapText="1"/>
      <protection locked="0"/>
    </xf>
    <xf numFmtId="0" fontId="9" fillId="5" borderId="2" xfId="0" applyFont="1" applyFill="1" applyBorder="1" applyAlignment="1" applyProtection="1">
      <alignment wrapText="1"/>
      <protection locked="0"/>
    </xf>
    <xf numFmtId="0" fontId="16" fillId="0" borderId="58" xfId="0" applyFont="1" applyBorder="1" applyAlignment="1" applyProtection="1">
      <alignment vertical="center" wrapText="1"/>
    </xf>
    <xf numFmtId="0" fontId="16" fillId="0" borderId="13" xfId="0" applyFont="1" applyBorder="1" applyAlignment="1">
      <alignment wrapText="1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17" fillId="0" borderId="26" xfId="0" applyFont="1" applyFill="1" applyBorder="1" applyAlignment="1" applyProtection="1">
      <alignment wrapText="1"/>
      <protection locked="0"/>
    </xf>
    <xf numFmtId="0" fontId="16" fillId="0" borderId="34" xfId="0" applyFont="1" applyBorder="1" applyAlignment="1">
      <alignment wrapText="1"/>
    </xf>
    <xf numFmtId="0" fontId="16" fillId="2" borderId="11" xfId="0" applyFont="1" applyFill="1" applyBorder="1" applyAlignment="1" applyProtection="1">
      <alignment wrapText="1"/>
    </xf>
    <xf numFmtId="0" fontId="16" fillId="2" borderId="24" xfId="0" applyFont="1" applyFill="1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16" fillId="2" borderId="62" xfId="0" applyFont="1" applyFill="1" applyBorder="1" applyAlignment="1" applyProtection="1">
      <alignment wrapText="1"/>
    </xf>
    <xf numFmtId="0" fontId="16" fillId="2" borderId="63" xfId="0" applyFont="1" applyFill="1" applyBorder="1" applyAlignment="1" applyProtection="1">
      <alignment wrapText="1"/>
    </xf>
    <xf numFmtId="0" fontId="0" fillId="0" borderId="52" xfId="0" applyBorder="1" applyAlignment="1" applyProtection="1">
      <alignment wrapText="1"/>
    </xf>
    <xf numFmtId="0" fontId="16" fillId="2" borderId="12" xfId="0" applyFont="1" applyFill="1" applyBorder="1" applyAlignment="1" applyProtection="1">
      <alignment wrapText="1"/>
    </xf>
    <xf numFmtId="0" fontId="0" fillId="2" borderId="6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7" fillId="2" borderId="47" xfId="0" applyFont="1" applyFill="1" applyBorder="1" applyAlignment="1" applyProtection="1">
      <alignment wrapText="1"/>
    </xf>
    <xf numFmtId="0" fontId="2" fillId="2" borderId="61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18" fillId="6" borderId="2" xfId="0" applyFont="1" applyFill="1" applyBorder="1" applyAlignment="1" applyProtection="1">
      <alignment horizontal="center" wrapText="1"/>
      <protection locked="0"/>
    </xf>
    <xf numFmtId="0" fontId="18" fillId="6" borderId="4" xfId="0" applyFont="1" applyFill="1" applyBorder="1" applyAlignment="1" applyProtection="1">
      <alignment horizontal="center" wrapText="1"/>
      <protection locked="0"/>
    </xf>
    <xf numFmtId="0" fontId="18" fillId="6" borderId="3" xfId="0" applyFont="1" applyFill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horizontal="center" wrapText="1"/>
    </xf>
    <xf numFmtId="0" fontId="10" fillId="0" borderId="2" xfId="0" applyFont="1" applyFill="1" applyBorder="1" applyAlignment="1" applyProtection="1">
      <alignment vertical="top" wrapText="1"/>
      <protection locked="0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3" borderId="5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5" borderId="2" xfId="0" applyFont="1" applyFill="1" applyBorder="1" applyAlignment="1" applyProtection="1">
      <alignment wrapText="1"/>
    </xf>
    <xf numFmtId="0" fontId="0" fillId="5" borderId="4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17" fillId="0" borderId="56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0" fillId="0" borderId="65" xfId="0" applyBorder="1" applyAlignment="1">
      <alignment vertical="top" wrapText="1"/>
    </xf>
    <xf numFmtId="0" fontId="17" fillId="2" borderId="2" xfId="0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2" borderId="45" xfId="0" applyFont="1" applyFill="1" applyBorder="1" applyAlignment="1" applyProtection="1">
      <alignment vertical="center" wrapText="1"/>
    </xf>
    <xf numFmtId="0" fontId="16" fillId="2" borderId="55" xfId="0" applyFont="1" applyFill="1" applyBorder="1" applyAlignment="1" applyProtection="1">
      <alignment vertical="center" wrapText="1"/>
    </xf>
    <xf numFmtId="0" fontId="16" fillId="2" borderId="50" xfId="0" applyFont="1" applyFill="1" applyBorder="1" applyAlignment="1" applyProtection="1">
      <alignment vertical="center" wrapText="1"/>
    </xf>
    <xf numFmtId="0" fontId="16" fillId="2" borderId="49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17" fillId="5" borderId="2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6" fillId="0" borderId="24" xfId="0" applyFont="1" applyBorder="1" applyAlignment="1" applyProtection="1">
      <alignment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CC"/>
      <color rgb="FF66FF99"/>
      <color rgb="FF99EEF9"/>
      <color rgb="FF00D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opLeftCell="A18" zoomScaleNormal="100" zoomScalePageLayoutView="115" workbookViewId="0">
      <selection activeCell="N32" sqref="N32"/>
    </sheetView>
  </sheetViews>
  <sheetFormatPr defaultColWidth="9.140625" defaultRowHeight="12.75" x14ac:dyDescent="0.2"/>
  <cols>
    <col min="1" max="1" width="14.85546875" customWidth="1"/>
    <col min="2" max="2" width="10.5703125" customWidth="1"/>
    <col min="3" max="5" width="2.5703125" customWidth="1"/>
    <col min="10" max="10" width="11" customWidth="1"/>
    <col min="11" max="11" width="13" customWidth="1"/>
  </cols>
  <sheetData>
    <row r="1" spans="1:11" ht="15" x14ac:dyDescent="0.25">
      <c r="A1" s="425" t="s">
        <v>80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8.5" customHeight="1" x14ac:dyDescent="0.2">
      <c r="A2" s="427" t="s">
        <v>208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3.5" thickBot="1" x14ac:dyDescent="0.25">
      <c r="A3" s="1"/>
      <c r="B3" s="2"/>
      <c r="C3" s="3"/>
      <c r="D3" s="1"/>
      <c r="E3" s="3"/>
      <c r="F3" s="1"/>
      <c r="G3" s="1"/>
      <c r="H3" s="1"/>
      <c r="I3" s="1"/>
      <c r="J3" s="1"/>
      <c r="K3" s="4"/>
    </row>
    <row r="4" spans="1:11" ht="18.75" customHeight="1" thickBot="1" x14ac:dyDescent="0.25">
      <c r="A4" s="5" t="s">
        <v>81</v>
      </c>
      <c r="B4" s="6"/>
      <c r="C4" s="7"/>
      <c r="D4" s="8"/>
      <c r="E4" s="8"/>
      <c r="F4" s="8"/>
      <c r="G4" s="8"/>
      <c r="H4" s="9" t="s">
        <v>82</v>
      </c>
      <c r="I4" s="8"/>
      <c r="J4" s="8"/>
      <c r="K4" s="10"/>
    </row>
    <row r="5" spans="1:11" ht="39.75" customHeight="1" thickBot="1" x14ac:dyDescent="0.25">
      <c r="A5" s="11"/>
      <c r="B5" s="12"/>
      <c r="C5" s="13" t="s">
        <v>83</v>
      </c>
      <c r="D5" s="14"/>
      <c r="E5" s="14"/>
      <c r="F5" s="14"/>
      <c r="G5" s="14"/>
      <c r="H5" s="14"/>
      <c r="I5" s="14"/>
      <c r="J5" s="15" t="s">
        <v>118</v>
      </c>
      <c r="K5" s="16" t="s">
        <v>120</v>
      </c>
    </row>
    <row r="6" spans="1:11" ht="20.100000000000001" customHeight="1" thickBot="1" x14ac:dyDescent="0.25">
      <c r="A6" s="11"/>
      <c r="B6" s="17"/>
      <c r="C6" s="18"/>
      <c r="D6" s="19"/>
      <c r="E6" s="20"/>
      <c r="F6" s="21" t="s">
        <v>84</v>
      </c>
      <c r="G6" s="14"/>
      <c r="H6" s="14"/>
      <c r="I6" s="14"/>
      <c r="J6" s="172">
        <f>SUM(J7:J11)</f>
        <v>550538.89</v>
      </c>
      <c r="K6" s="22">
        <f>SUM(K7:K11)</f>
        <v>587511.64</v>
      </c>
    </row>
    <row r="7" spans="1:11" ht="20.100000000000001" customHeight="1" x14ac:dyDescent="0.2">
      <c r="A7" s="11"/>
      <c r="B7" s="17"/>
      <c r="C7" s="18"/>
      <c r="D7" s="19"/>
      <c r="E7" s="19"/>
      <c r="F7" s="23" t="s">
        <v>5</v>
      </c>
      <c r="G7" s="23"/>
      <c r="H7" s="23"/>
      <c r="I7" s="23"/>
      <c r="J7" s="187">
        <f>'Detailed Budget '!B15</f>
        <v>84146</v>
      </c>
      <c r="K7" s="401">
        <f>'Detailed Budget '!C15</f>
        <v>101343.67</v>
      </c>
    </row>
    <row r="8" spans="1:11" ht="20.100000000000001" customHeight="1" x14ac:dyDescent="0.2">
      <c r="A8" s="11"/>
      <c r="B8" s="17"/>
      <c r="C8" s="18"/>
      <c r="D8" s="19"/>
      <c r="E8" s="19"/>
      <c r="F8" s="23" t="s">
        <v>85</v>
      </c>
      <c r="G8" s="23"/>
      <c r="H8" s="23"/>
      <c r="I8" s="24"/>
      <c r="J8" s="187">
        <f>'Detailed Budget '!B17</f>
        <v>352427.55</v>
      </c>
      <c r="K8" s="187">
        <f>'Detailed Budget '!C17</f>
        <v>375274.69</v>
      </c>
    </row>
    <row r="9" spans="1:11" ht="20.100000000000001" customHeight="1" x14ac:dyDescent="0.2">
      <c r="A9" s="11" t="s">
        <v>86</v>
      </c>
      <c r="B9" s="17"/>
      <c r="C9" s="18"/>
      <c r="D9" s="19"/>
      <c r="E9" s="19"/>
      <c r="F9" s="23" t="s">
        <v>7</v>
      </c>
      <c r="G9" s="23"/>
      <c r="H9" s="23"/>
      <c r="I9" s="24"/>
      <c r="J9" s="187">
        <f>'Detailed Budget '!B30</f>
        <v>110465.34</v>
      </c>
      <c r="K9" s="187">
        <f>'Detailed Budget '!C30</f>
        <v>110844.28</v>
      </c>
    </row>
    <row r="10" spans="1:11" ht="20.100000000000001" customHeight="1" x14ac:dyDescent="0.2">
      <c r="A10" s="11" t="s">
        <v>87</v>
      </c>
      <c r="B10" s="17"/>
      <c r="C10" s="18"/>
      <c r="D10" s="19"/>
      <c r="E10" s="19"/>
      <c r="F10" s="23" t="s">
        <v>88</v>
      </c>
      <c r="G10" s="23"/>
      <c r="H10" s="23"/>
      <c r="I10" s="23"/>
      <c r="J10" s="187">
        <f>'Detailed Budget '!B36</f>
        <v>0</v>
      </c>
      <c r="K10" s="192">
        <f>'Detailed Budget '!C36</f>
        <v>0</v>
      </c>
    </row>
    <row r="11" spans="1:11" ht="20.100000000000001" customHeight="1" thickBot="1" x14ac:dyDescent="0.25">
      <c r="A11" s="25" t="s">
        <v>89</v>
      </c>
      <c r="B11" s="26">
        <f>'Detailed Budget '!C311</f>
        <v>249780</v>
      </c>
      <c r="C11" s="18"/>
      <c r="D11" s="19"/>
      <c r="E11" s="19"/>
      <c r="F11" s="23" t="s">
        <v>9</v>
      </c>
      <c r="G11" s="23"/>
      <c r="H11" s="23"/>
      <c r="I11" s="24"/>
      <c r="J11" s="188">
        <f>'Detailed Budget '!B39</f>
        <v>3500</v>
      </c>
      <c r="K11" s="193">
        <f>'Detailed Budget '!C39</f>
        <v>49</v>
      </c>
    </row>
    <row r="12" spans="1:11" ht="20.100000000000001" customHeight="1" thickBot="1" x14ac:dyDescent="0.25">
      <c r="A12" s="11"/>
      <c r="B12" s="17"/>
      <c r="C12" s="18"/>
      <c r="D12" s="19"/>
      <c r="E12" s="27"/>
      <c r="F12" s="21" t="s">
        <v>90</v>
      </c>
      <c r="G12" s="14"/>
      <c r="H12" s="14"/>
      <c r="I12" s="14"/>
      <c r="J12" s="22">
        <f>SUM(J13:J14)</f>
        <v>206005</v>
      </c>
      <c r="K12" s="22">
        <f>SUM(K13:K14)</f>
        <v>30728.870000000003</v>
      </c>
    </row>
    <row r="13" spans="1:11" ht="20.100000000000001" customHeight="1" x14ac:dyDescent="0.2">
      <c r="A13" s="11"/>
      <c r="B13" s="17"/>
      <c r="C13" s="18"/>
      <c r="D13" s="19"/>
      <c r="E13" s="19"/>
      <c r="F13" s="23" t="s">
        <v>91</v>
      </c>
      <c r="G13" s="23"/>
      <c r="H13" s="23"/>
      <c r="I13" s="23"/>
      <c r="J13" s="189">
        <f>'Detailed Budget '!B87</f>
        <v>93940</v>
      </c>
      <c r="K13" s="402">
        <f>'Detailed Budget '!E87</f>
        <v>8631.76</v>
      </c>
    </row>
    <row r="14" spans="1:11" ht="20.100000000000001" customHeight="1" thickBot="1" x14ac:dyDescent="0.25">
      <c r="A14" s="11" t="s">
        <v>92</v>
      </c>
      <c r="B14" s="17"/>
      <c r="C14" s="18"/>
      <c r="D14" s="19"/>
      <c r="E14" s="19"/>
      <c r="F14" s="23" t="s">
        <v>93</v>
      </c>
      <c r="G14" s="23"/>
      <c r="H14" s="23"/>
      <c r="I14" s="23"/>
      <c r="J14" s="190">
        <f>'Detailed Budget '!C87</f>
        <v>112065</v>
      </c>
      <c r="K14" s="403">
        <f>'Detailed Budget '!F87</f>
        <v>22097.11</v>
      </c>
    </row>
    <row r="15" spans="1:11" ht="20.100000000000001" customHeight="1" thickBot="1" x14ac:dyDescent="0.25">
      <c r="A15" s="11" t="s">
        <v>94</v>
      </c>
      <c r="B15" s="17"/>
      <c r="C15" s="18"/>
      <c r="D15" s="19"/>
      <c r="E15" s="27"/>
      <c r="F15" s="21" t="s">
        <v>95</v>
      </c>
      <c r="G15" s="28"/>
      <c r="H15" s="14"/>
      <c r="I15" s="14"/>
      <c r="J15" s="172">
        <f>SUM(J16:J22)</f>
        <v>366920</v>
      </c>
      <c r="K15" s="22">
        <f>SUM(K16:K22)</f>
        <v>343321.56</v>
      </c>
    </row>
    <row r="16" spans="1:11" ht="20.100000000000001" customHeight="1" x14ac:dyDescent="0.2">
      <c r="A16" s="25" t="s">
        <v>96</v>
      </c>
      <c r="B16" s="26">
        <f>'Detailed Budget '!C317</f>
        <v>0</v>
      </c>
      <c r="C16" s="18"/>
      <c r="D16" s="19"/>
      <c r="E16" s="27"/>
      <c r="F16" s="29" t="s">
        <v>97</v>
      </c>
      <c r="G16" s="30"/>
      <c r="H16" s="30"/>
      <c r="I16" s="31"/>
      <c r="J16" s="191">
        <f>'Detailed Budget '!C100</f>
        <v>19050</v>
      </c>
      <c r="K16" s="191">
        <f>'Detailed Budget '!D100</f>
        <v>6376.28</v>
      </c>
    </row>
    <row r="17" spans="1:11" ht="20.100000000000001" customHeight="1" x14ac:dyDescent="0.2">
      <c r="A17" s="11"/>
      <c r="B17" s="32"/>
      <c r="C17" s="18"/>
      <c r="D17" s="19"/>
      <c r="E17" s="27"/>
      <c r="F17" s="33" t="s">
        <v>98</v>
      </c>
      <c r="G17" s="30"/>
      <c r="H17" s="30"/>
      <c r="I17" s="34"/>
      <c r="J17" s="192">
        <f>'Detailed Budget '!B109</f>
        <v>18000</v>
      </c>
      <c r="K17" s="192">
        <f>'Detailed Budget '!C109</f>
        <v>17041.04</v>
      </c>
    </row>
    <row r="18" spans="1:11" ht="20.100000000000001" customHeight="1" x14ac:dyDescent="0.2">
      <c r="A18" s="11"/>
      <c r="B18" s="17"/>
      <c r="C18" s="18"/>
      <c r="D18" s="19"/>
      <c r="E18" s="27"/>
      <c r="F18" s="33" t="s">
        <v>99</v>
      </c>
      <c r="G18" s="30"/>
      <c r="H18" s="35"/>
      <c r="I18" s="34"/>
      <c r="J18" s="192">
        <f>'Detailed Budget '!C116</f>
        <v>2450</v>
      </c>
      <c r="K18" s="192">
        <f>'Detailed Budget '!D116</f>
        <v>0</v>
      </c>
    </row>
    <row r="19" spans="1:11" ht="20.100000000000001" customHeight="1" x14ac:dyDescent="0.2">
      <c r="A19" s="11"/>
      <c r="B19" s="17"/>
      <c r="C19" s="18"/>
      <c r="D19" s="19"/>
      <c r="E19" s="27"/>
      <c r="F19" s="33" t="s">
        <v>100</v>
      </c>
      <c r="G19" s="30"/>
      <c r="H19" s="30"/>
      <c r="I19" s="34"/>
      <c r="J19" s="192">
        <f>'Detailed Budget '!C123</f>
        <v>12000</v>
      </c>
      <c r="K19" s="192">
        <f>'Detailed Budget '!D123</f>
        <v>23415.95</v>
      </c>
    </row>
    <row r="20" spans="1:11" ht="20.100000000000001" customHeight="1" x14ac:dyDescent="0.2">
      <c r="A20" s="11"/>
      <c r="B20" s="32"/>
      <c r="C20" s="18"/>
      <c r="D20" s="19"/>
      <c r="E20" s="27"/>
      <c r="F20" s="33" t="s">
        <v>101</v>
      </c>
      <c r="G20" s="30"/>
      <c r="H20" s="30"/>
      <c r="I20" s="34"/>
      <c r="J20" s="192">
        <f>'Detailed Budget '!B143</f>
        <v>18050</v>
      </c>
      <c r="K20" s="192">
        <f>'Detailed Budget '!C143</f>
        <v>30939.049999999996</v>
      </c>
    </row>
    <row r="21" spans="1:11" ht="20.100000000000001" customHeight="1" x14ac:dyDescent="0.2">
      <c r="A21" s="11"/>
      <c r="B21" s="32"/>
      <c r="C21" s="18"/>
      <c r="D21" s="19"/>
      <c r="E21" s="27"/>
      <c r="F21" s="33" t="s">
        <v>38</v>
      </c>
      <c r="G21" s="30"/>
      <c r="H21" s="30"/>
      <c r="I21" s="34"/>
      <c r="J21" s="193">
        <f>'Detailed Budget '!C187</f>
        <v>50395</v>
      </c>
      <c r="K21" s="193">
        <f>'Detailed Budget '!D187</f>
        <v>15556.99</v>
      </c>
    </row>
    <row r="22" spans="1:11" ht="20.100000000000001" customHeight="1" thickBot="1" x14ac:dyDescent="0.25">
      <c r="A22" s="11"/>
      <c r="B22" s="17"/>
      <c r="C22" s="18"/>
      <c r="D22" s="19"/>
      <c r="E22" s="27"/>
      <c r="F22" s="36" t="s">
        <v>102</v>
      </c>
      <c r="G22" s="30"/>
      <c r="H22" s="30"/>
      <c r="I22" s="37"/>
      <c r="J22" s="193">
        <f>'Detailed Budget '!C164</f>
        <v>246975</v>
      </c>
      <c r="K22" s="193">
        <f>'Detailed Budget '!D164</f>
        <v>249992.25</v>
      </c>
    </row>
    <row r="23" spans="1:11" ht="20.100000000000001" customHeight="1" thickBot="1" x14ac:dyDescent="0.25">
      <c r="A23" s="11"/>
      <c r="B23" s="17"/>
      <c r="C23" s="18"/>
      <c r="D23" s="19"/>
      <c r="E23" s="27"/>
      <c r="F23" s="21" t="s">
        <v>103</v>
      </c>
      <c r="G23" s="28"/>
      <c r="H23" s="14"/>
      <c r="I23" s="14"/>
      <c r="J23" s="172">
        <f>SUM(J24:J28)</f>
        <v>125430</v>
      </c>
      <c r="K23" s="22">
        <f>SUM(K24:K28)</f>
        <v>103018.77000000002</v>
      </c>
    </row>
    <row r="24" spans="1:11" ht="20.100000000000001" customHeight="1" x14ac:dyDescent="0.2">
      <c r="A24" s="11"/>
      <c r="B24" s="17"/>
      <c r="C24" s="18"/>
      <c r="D24" s="19"/>
      <c r="E24" s="19"/>
      <c r="F24" s="23" t="s">
        <v>104</v>
      </c>
      <c r="G24" s="23"/>
      <c r="H24" s="23"/>
      <c r="I24" s="38"/>
      <c r="J24" s="191">
        <f>'Detailed Budget '!C214</f>
        <v>7450</v>
      </c>
      <c r="K24" s="191">
        <f>'Detailed Budget '!D214</f>
        <v>3934</v>
      </c>
    </row>
    <row r="25" spans="1:11" ht="20.100000000000001" customHeight="1" x14ac:dyDescent="0.2">
      <c r="A25" s="11"/>
      <c r="B25" s="17"/>
      <c r="C25" s="18"/>
      <c r="D25" s="19"/>
      <c r="E25" s="19"/>
      <c r="F25" s="23" t="s">
        <v>63</v>
      </c>
      <c r="G25" s="23"/>
      <c r="H25" s="23"/>
      <c r="I25" s="39"/>
      <c r="J25" s="191">
        <f>'Detailed Budget '!B232</f>
        <v>13600</v>
      </c>
      <c r="K25" s="191">
        <f>'Detailed Budget '!C232</f>
        <v>7932.01</v>
      </c>
    </row>
    <row r="26" spans="1:11" ht="20.100000000000001" customHeight="1" x14ac:dyDescent="0.2">
      <c r="A26" s="11"/>
      <c r="B26" s="17"/>
      <c r="C26" s="18"/>
      <c r="D26" s="19"/>
      <c r="E26" s="19"/>
      <c r="F26" s="23" t="s">
        <v>48</v>
      </c>
      <c r="G26" s="23"/>
      <c r="H26" s="23"/>
      <c r="I26" s="39"/>
      <c r="J26" s="191">
        <f>'Detailed Budget '!C244</f>
        <v>8350</v>
      </c>
      <c r="K26" s="191">
        <f>'Detailed Budget '!D244</f>
        <v>0</v>
      </c>
    </row>
    <row r="27" spans="1:11" ht="20.100000000000001" customHeight="1" x14ac:dyDescent="0.2">
      <c r="A27" s="11" t="s">
        <v>105</v>
      </c>
      <c r="B27" s="40"/>
      <c r="C27" s="18"/>
      <c r="D27" s="19"/>
      <c r="E27" s="19"/>
      <c r="F27" s="23" t="s">
        <v>64</v>
      </c>
      <c r="G27" s="23"/>
      <c r="H27" s="23"/>
      <c r="I27" s="39"/>
      <c r="J27" s="191">
        <f>'Detailed Budget '!C251</f>
        <v>4000</v>
      </c>
      <c r="K27" s="191">
        <f>'Detailed Budget '!D251</f>
        <v>5324</v>
      </c>
    </row>
    <row r="28" spans="1:11" ht="20.100000000000001" customHeight="1" thickBot="1" x14ac:dyDescent="0.25">
      <c r="A28" s="25" t="s">
        <v>106</v>
      </c>
      <c r="B28" s="26">
        <f>'Detailed Budget '!J321</f>
        <v>999113.89000000013</v>
      </c>
      <c r="C28" s="27"/>
      <c r="D28" s="19"/>
      <c r="E28" s="18"/>
      <c r="F28" s="23" t="s">
        <v>107</v>
      </c>
      <c r="G28" s="23"/>
      <c r="H28" s="23"/>
      <c r="I28" s="41"/>
      <c r="J28" s="194">
        <f>'Detailed Budget '!C268</f>
        <v>92030</v>
      </c>
      <c r="K28" s="194">
        <f>'Detailed Budget '!D268</f>
        <v>85828.760000000009</v>
      </c>
    </row>
    <row r="29" spans="1:11" ht="33.75" customHeight="1" thickBot="1" x14ac:dyDescent="0.25">
      <c r="A29" s="42"/>
      <c r="B29" s="404"/>
      <c r="C29" s="18"/>
      <c r="D29" s="23"/>
      <c r="E29" s="21" t="s">
        <v>108</v>
      </c>
      <c r="F29" s="14"/>
      <c r="G29" s="14"/>
      <c r="H29" s="14"/>
      <c r="I29" s="14"/>
      <c r="J29" s="22">
        <f>SUM(J6,J12,J15,J23)</f>
        <v>1248893.8900000001</v>
      </c>
      <c r="K29" s="22">
        <f>SUM(K6,K12,K15,K23)</f>
        <v>1064580.8400000001</v>
      </c>
    </row>
    <row r="30" spans="1:11" x14ac:dyDescent="0.2">
      <c r="A30" s="43"/>
      <c r="B30" s="44"/>
      <c r="C30" s="43"/>
      <c r="D30" s="45"/>
      <c r="E30" s="45"/>
      <c r="F30" s="45"/>
      <c r="G30" s="45"/>
      <c r="H30" s="45"/>
      <c r="I30" s="45"/>
      <c r="J30" s="46"/>
      <c r="K30" s="170"/>
    </row>
    <row r="31" spans="1:11" x14ac:dyDescent="0.2">
      <c r="A31" s="47"/>
      <c r="B31" s="48"/>
      <c r="C31" s="47"/>
      <c r="D31" s="49"/>
      <c r="E31" s="49"/>
      <c r="F31" s="49"/>
      <c r="G31" s="49"/>
      <c r="H31" s="49"/>
      <c r="I31" s="49"/>
      <c r="J31" s="50"/>
      <c r="K31" s="171"/>
    </row>
    <row r="32" spans="1:11" ht="30.75" customHeight="1" thickBot="1" x14ac:dyDescent="0.25">
      <c r="A32" s="51" t="s">
        <v>71</v>
      </c>
      <c r="B32" s="52">
        <f>'Detailed Budget '!J322</f>
        <v>1248893.8900000001</v>
      </c>
      <c r="C32" s="51" t="s">
        <v>109</v>
      </c>
      <c r="D32" s="53"/>
      <c r="E32" s="53"/>
      <c r="F32" s="53"/>
      <c r="G32" s="53"/>
      <c r="H32" s="53"/>
      <c r="I32" s="53"/>
      <c r="J32" s="52">
        <f>J29</f>
        <v>1248893.8900000001</v>
      </c>
      <c r="K32" s="52">
        <f>K29</f>
        <v>1064580.8400000001</v>
      </c>
    </row>
    <row r="33" spans="1:11" x14ac:dyDescent="0.2">
      <c r="A33" s="424"/>
      <c r="B33" s="428"/>
      <c r="C33" s="428"/>
      <c r="D33" s="428"/>
      <c r="E33" s="428"/>
      <c r="F33" s="428"/>
      <c r="G33" s="428"/>
      <c r="H33" s="424"/>
      <c r="I33" s="424"/>
      <c r="J33" s="1"/>
      <c r="K33" s="4"/>
    </row>
    <row r="34" spans="1:11" x14ac:dyDescent="0.2">
      <c r="A34" s="424"/>
      <c r="B34" s="424"/>
      <c r="C34" s="424"/>
      <c r="D34" s="424"/>
      <c r="E34" s="424"/>
      <c r="F34" s="424"/>
      <c r="G34" s="424"/>
      <c r="H34" s="54"/>
      <c r="I34" s="54"/>
      <c r="J34" s="54"/>
      <c r="K34" s="4"/>
    </row>
    <row r="35" spans="1:11" x14ac:dyDescent="0.2">
      <c r="A35" s="1"/>
      <c r="B35" s="55"/>
      <c r="C35" s="1"/>
      <c r="D35" s="1"/>
      <c r="E35" s="1"/>
      <c r="F35" s="1"/>
      <c r="G35" s="1"/>
      <c r="H35" s="1"/>
      <c r="I35" s="1"/>
      <c r="J35" s="1"/>
      <c r="K35" s="4"/>
    </row>
  </sheetData>
  <mergeCells count="5">
    <mergeCell ref="A34:G34"/>
    <mergeCell ref="A1:K1"/>
    <mergeCell ref="A2:K2"/>
    <mergeCell ref="A33:G33"/>
    <mergeCell ref="H33:I33"/>
  </mergeCells>
  <phoneticPr fontId="25" type="noConversion"/>
  <pageMargins left="0.55118110236220474" right="0.27559055118110237" top="0.98425196850393704" bottom="0.98425196850393704" header="0.51181102362204722" footer="0.51181102362204722"/>
  <pageSetup paperSize="9" orientation="portrait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3"/>
  <sheetViews>
    <sheetView tabSelected="1" topLeftCell="A271" zoomScale="75" zoomScaleNormal="75" workbookViewId="0">
      <selection activeCell="C153" sqref="C153"/>
    </sheetView>
  </sheetViews>
  <sheetFormatPr defaultColWidth="9.140625" defaultRowHeight="12.75" x14ac:dyDescent="0.2"/>
  <cols>
    <col min="1" max="1" width="25" customWidth="1"/>
    <col min="2" max="2" width="15.42578125" customWidth="1"/>
    <col min="3" max="3" width="18.28515625" customWidth="1"/>
    <col min="4" max="4" width="16.57031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6.5" thickBot="1" x14ac:dyDescent="0.25">
      <c r="A1" s="56" t="s">
        <v>0</v>
      </c>
      <c r="B1" s="550" t="s">
        <v>1</v>
      </c>
      <c r="C1" s="551"/>
      <c r="D1" s="551"/>
      <c r="E1" s="551"/>
      <c r="F1" s="551"/>
      <c r="G1" s="551"/>
      <c r="H1" s="551"/>
      <c r="I1" s="551"/>
      <c r="J1" s="551"/>
      <c r="K1" s="551"/>
      <c r="L1" s="552"/>
    </row>
    <row r="2" spans="1:12" ht="13.5" thickBot="1" x14ac:dyDescent="0.25">
      <c r="A2" s="57"/>
      <c r="B2" s="57"/>
      <c r="C2" s="57"/>
      <c r="D2" s="57"/>
      <c r="E2" s="57"/>
      <c r="F2" s="57"/>
      <c r="G2" s="58"/>
      <c r="H2" s="57"/>
      <c r="I2" s="57"/>
      <c r="J2" s="57"/>
      <c r="K2" s="57"/>
      <c r="L2" s="57"/>
    </row>
    <row r="3" spans="1:12" ht="18.75" thickBot="1" x14ac:dyDescent="0.3">
      <c r="A3" s="553" t="s">
        <v>209</v>
      </c>
      <c r="B3" s="554"/>
      <c r="C3" s="554"/>
      <c r="D3" s="554"/>
      <c r="E3" s="554"/>
      <c r="F3" s="554"/>
      <c r="G3" s="554"/>
      <c r="H3" s="476"/>
      <c r="I3" s="476"/>
      <c r="J3" s="476"/>
      <c r="K3" s="476"/>
      <c r="L3" s="488"/>
    </row>
    <row r="4" spans="1:12" ht="15.75" thickBot="1" x14ac:dyDescent="0.25">
      <c r="A4" s="555" t="s">
        <v>2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7"/>
    </row>
    <row r="5" spans="1:12" ht="18" x14ac:dyDescent="0.25">
      <c r="A5" s="59"/>
      <c r="B5" s="60"/>
      <c r="C5" s="60"/>
      <c r="D5" s="60"/>
      <c r="E5" s="60"/>
      <c r="F5" s="60"/>
      <c r="G5" s="60"/>
      <c r="H5" s="61"/>
      <c r="I5" s="61"/>
      <c r="J5" s="61"/>
      <c r="K5" s="61"/>
      <c r="L5" s="61"/>
    </row>
    <row r="6" spans="1:12" x14ac:dyDescent="0.2">
      <c r="A6" s="57"/>
      <c r="B6" s="57"/>
      <c r="C6" s="57"/>
      <c r="D6" s="57"/>
      <c r="E6" s="57"/>
      <c r="F6" s="57"/>
      <c r="G6" s="58"/>
      <c r="H6" s="57"/>
      <c r="I6" s="57"/>
      <c r="J6" s="57"/>
      <c r="K6" s="57"/>
      <c r="L6" s="57"/>
    </row>
    <row r="7" spans="1:12" ht="18" x14ac:dyDescent="0.25">
      <c r="A7" s="558" t="s">
        <v>3</v>
      </c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</row>
    <row r="8" spans="1:12" ht="16.5" thickBot="1" x14ac:dyDescent="0.3">
      <c r="A8" s="62"/>
      <c r="B8" s="63"/>
      <c r="C8" s="64"/>
      <c r="D8" s="65"/>
      <c r="E8" s="65"/>
      <c r="F8" s="65"/>
      <c r="G8" s="66"/>
      <c r="H8" s="65"/>
      <c r="I8" s="65"/>
      <c r="J8" s="65"/>
      <c r="K8" s="65"/>
      <c r="L8" s="65"/>
    </row>
    <row r="9" spans="1:12" ht="18.75" thickBot="1" x14ac:dyDescent="0.3">
      <c r="A9" s="570" t="s">
        <v>114</v>
      </c>
      <c r="B9" s="571"/>
      <c r="C9" s="571"/>
      <c r="D9" s="571"/>
      <c r="E9" s="571"/>
      <c r="F9" s="507"/>
      <c r="G9" s="507"/>
      <c r="H9" s="507"/>
      <c r="I9" s="507"/>
      <c r="J9" s="507"/>
      <c r="K9" s="507"/>
      <c r="L9" s="562"/>
    </row>
    <row r="10" spans="1:12" ht="16.5" thickBot="1" x14ac:dyDescent="0.25">
      <c r="A10" s="67"/>
      <c r="B10" s="68"/>
      <c r="C10" s="68"/>
      <c r="D10" s="68"/>
      <c r="E10" s="68"/>
      <c r="F10" s="61"/>
      <c r="G10" s="61"/>
      <c r="H10" s="65"/>
      <c r="I10" s="65"/>
      <c r="J10" s="65"/>
      <c r="K10" s="65"/>
      <c r="L10" s="65"/>
    </row>
    <row r="11" spans="1:12" ht="31.5" customHeight="1" thickBot="1" x14ac:dyDescent="0.25">
      <c r="A11" s="572" t="s">
        <v>111</v>
      </c>
      <c r="B11" s="573"/>
      <c r="C11" s="573"/>
      <c r="D11" s="573"/>
      <c r="E11" s="573"/>
      <c r="F11" s="573"/>
      <c r="G11" s="574"/>
      <c r="H11" s="70"/>
      <c r="I11" s="70"/>
      <c r="J11" s="70"/>
      <c r="K11" s="70"/>
      <c r="L11" s="70"/>
    </row>
    <row r="12" spans="1:12" ht="15" x14ac:dyDescent="0.2">
      <c r="A12" s="315" t="s">
        <v>4</v>
      </c>
      <c r="B12" s="316" t="s">
        <v>125</v>
      </c>
      <c r="C12" s="314" t="s">
        <v>120</v>
      </c>
      <c r="D12" s="198"/>
      <c r="E12" s="199"/>
      <c r="F12" s="199"/>
      <c r="G12" s="299"/>
      <c r="H12" s="199"/>
      <c r="I12" s="71"/>
      <c r="J12" s="71"/>
      <c r="K12" s="71"/>
      <c r="L12" s="71"/>
    </row>
    <row r="13" spans="1:12" ht="15" x14ac:dyDescent="0.25">
      <c r="A13" s="334" t="s">
        <v>5</v>
      </c>
      <c r="B13" s="411">
        <f>SUM(B15:B16)</f>
        <v>84146</v>
      </c>
      <c r="C13" s="411">
        <f>SUM(C15:C16)</f>
        <v>101343.67</v>
      </c>
      <c r="D13" s="300"/>
      <c r="E13" s="301"/>
      <c r="F13" s="301"/>
      <c r="G13" s="164"/>
      <c r="H13" s="301"/>
      <c r="I13" s="72"/>
      <c r="J13" s="72"/>
      <c r="K13" s="72"/>
      <c r="L13" s="72"/>
    </row>
    <row r="14" spans="1:12" ht="15" x14ac:dyDescent="0.25">
      <c r="A14" s="325"/>
      <c r="B14" s="320"/>
      <c r="C14" s="321"/>
      <c r="D14" s="300"/>
      <c r="E14" s="301"/>
      <c r="F14" s="301"/>
      <c r="G14" s="164"/>
      <c r="H14" s="301"/>
      <c r="I14" s="72"/>
      <c r="J14" s="72"/>
      <c r="K14" s="72"/>
      <c r="L14" s="72"/>
    </row>
    <row r="15" spans="1:12" ht="30" x14ac:dyDescent="0.25">
      <c r="A15" s="318" t="s">
        <v>235</v>
      </c>
      <c r="B15" s="405">
        <v>84146</v>
      </c>
      <c r="C15" s="412">
        <v>101343.67</v>
      </c>
      <c r="D15" s="392" t="s">
        <v>219</v>
      </c>
      <c r="E15" s="306"/>
      <c r="F15" s="306"/>
      <c r="G15" s="213"/>
      <c r="H15" s="213"/>
      <c r="I15" s="72"/>
      <c r="J15" s="72"/>
      <c r="K15" s="72"/>
      <c r="L15" s="72"/>
    </row>
    <row r="16" spans="1:12" ht="15" x14ac:dyDescent="0.25">
      <c r="A16" s="318"/>
      <c r="B16" s="406"/>
      <c r="C16" s="421"/>
      <c r="D16" s="305"/>
      <c r="E16" s="306"/>
      <c r="F16" s="306"/>
      <c r="G16" s="213"/>
      <c r="H16" s="213"/>
      <c r="I16" s="72"/>
      <c r="J16" s="72"/>
      <c r="K16" s="72"/>
      <c r="L16" s="72"/>
    </row>
    <row r="17" spans="1:12" ht="15" x14ac:dyDescent="0.2">
      <c r="A17" s="336" t="s">
        <v>6</v>
      </c>
      <c r="B17" s="413">
        <f>SUM(B19:B29)</f>
        <v>352427.55</v>
      </c>
      <c r="C17" s="413">
        <f>SUM(C19:C29)</f>
        <v>375274.69</v>
      </c>
      <c r="D17" s="307"/>
      <c r="E17" s="308"/>
      <c r="F17" s="308"/>
      <c r="G17" s="308"/>
      <c r="H17" s="301"/>
      <c r="I17" s="72"/>
      <c r="J17" s="72"/>
      <c r="K17" s="72"/>
      <c r="L17" s="72"/>
    </row>
    <row r="18" spans="1:12" ht="15" x14ac:dyDescent="0.2">
      <c r="A18" s="323"/>
      <c r="B18" s="324"/>
      <c r="C18" s="322"/>
      <c r="D18" s="307"/>
      <c r="E18" s="308"/>
      <c r="F18" s="308"/>
      <c r="G18" s="308"/>
      <c r="H18" s="301"/>
      <c r="I18" s="72"/>
      <c r="J18" s="72"/>
      <c r="K18" s="72"/>
      <c r="L18" s="72"/>
    </row>
    <row r="19" spans="1:12" ht="30" x14ac:dyDescent="0.2">
      <c r="A19" s="323" t="s">
        <v>224</v>
      </c>
      <c r="B19" s="420">
        <v>98093.4</v>
      </c>
      <c r="C19" s="414">
        <v>96410.240000000005</v>
      </c>
      <c r="D19" s="307" t="s">
        <v>219</v>
      </c>
      <c r="E19" s="308"/>
      <c r="F19" s="308"/>
      <c r="G19" s="308"/>
      <c r="H19" s="301"/>
      <c r="I19" s="72"/>
      <c r="J19" s="72"/>
      <c r="K19" s="72"/>
      <c r="L19" s="72"/>
    </row>
    <row r="20" spans="1:12" ht="30" x14ac:dyDescent="0.2">
      <c r="A20" s="323" t="s">
        <v>225</v>
      </c>
      <c r="B20" s="420">
        <v>43329.599999999999</v>
      </c>
      <c r="C20" s="414">
        <v>54591.02</v>
      </c>
      <c r="D20" s="307" t="s">
        <v>211</v>
      </c>
      <c r="E20" s="308"/>
      <c r="F20" s="308"/>
      <c r="G20" s="308"/>
      <c r="H20" s="301"/>
      <c r="I20" s="72"/>
      <c r="J20" s="72"/>
      <c r="K20" s="72"/>
      <c r="L20" s="72"/>
    </row>
    <row r="21" spans="1:12" ht="30" x14ac:dyDescent="0.2">
      <c r="A21" s="323" t="s">
        <v>236</v>
      </c>
      <c r="B21" s="420">
        <v>12673.8</v>
      </c>
      <c r="C21" s="414">
        <v>4012.35</v>
      </c>
      <c r="D21" s="307"/>
      <c r="E21" s="308"/>
      <c r="F21" s="308"/>
      <c r="G21" s="308"/>
      <c r="H21" s="301"/>
      <c r="I21" s="72"/>
      <c r="J21" s="72"/>
      <c r="K21" s="72"/>
      <c r="L21" s="72"/>
    </row>
    <row r="22" spans="1:12" ht="30" x14ac:dyDescent="0.2">
      <c r="A22" s="323" t="s">
        <v>237</v>
      </c>
      <c r="B22" s="420">
        <v>72589.5</v>
      </c>
      <c r="C22" s="414">
        <v>38611.61</v>
      </c>
      <c r="D22" s="307" t="s">
        <v>210</v>
      </c>
      <c r="E22" s="308"/>
      <c r="F22" s="308"/>
      <c r="G22" s="308"/>
      <c r="H22" s="301"/>
      <c r="I22" s="72"/>
      <c r="J22" s="72"/>
      <c r="K22" s="72"/>
      <c r="L22" s="72"/>
    </row>
    <row r="23" spans="1:12" ht="36" customHeight="1" x14ac:dyDescent="0.2">
      <c r="A23" s="323" t="s">
        <v>243</v>
      </c>
      <c r="B23" s="420">
        <v>0</v>
      </c>
      <c r="C23" s="414">
        <v>20326.87</v>
      </c>
      <c r="D23" s="307"/>
      <c r="E23" s="308"/>
      <c r="F23" s="308"/>
      <c r="G23" s="308"/>
      <c r="H23" s="301"/>
      <c r="I23" s="72"/>
      <c r="J23" s="72"/>
      <c r="K23" s="72"/>
      <c r="L23" s="72"/>
    </row>
    <row r="24" spans="1:12" ht="30" x14ac:dyDescent="0.2">
      <c r="A24" s="323" t="s">
        <v>226</v>
      </c>
      <c r="B24" s="420">
        <v>56841.75</v>
      </c>
      <c r="C24" s="414">
        <v>22694.1</v>
      </c>
      <c r="D24" s="307" t="s">
        <v>210</v>
      </c>
      <c r="E24" s="308"/>
      <c r="F24" s="308"/>
      <c r="G24" s="308"/>
      <c r="H24" s="301"/>
      <c r="I24" s="72"/>
      <c r="J24" s="72"/>
      <c r="K24" s="72"/>
      <c r="L24" s="72"/>
    </row>
    <row r="25" spans="1:12" ht="38.25" customHeight="1" x14ac:dyDescent="0.2">
      <c r="A25" s="323" t="s">
        <v>241</v>
      </c>
      <c r="B25" s="420">
        <v>0</v>
      </c>
      <c r="C25" s="414">
        <v>32178.29</v>
      </c>
      <c r="D25" s="307"/>
      <c r="E25" s="308"/>
      <c r="F25" s="308"/>
      <c r="G25" s="308"/>
      <c r="H25" s="301"/>
      <c r="I25" s="72"/>
      <c r="J25" s="72"/>
      <c r="K25" s="72"/>
      <c r="L25" s="72"/>
    </row>
    <row r="26" spans="1:12" ht="49.5" customHeight="1" x14ac:dyDescent="0.2">
      <c r="A26" s="323" t="s">
        <v>242</v>
      </c>
      <c r="B26" s="420">
        <v>0</v>
      </c>
      <c r="C26" s="414">
        <v>15934.1</v>
      </c>
      <c r="D26" s="307"/>
      <c r="E26" s="308"/>
      <c r="F26" s="308"/>
      <c r="G26" s="308"/>
      <c r="H26" s="301"/>
      <c r="I26" s="72"/>
      <c r="J26" s="72"/>
      <c r="K26" s="72"/>
      <c r="L26" s="72"/>
    </row>
    <row r="27" spans="1:12" ht="30" x14ac:dyDescent="0.2">
      <c r="A27" s="323" t="s">
        <v>227</v>
      </c>
      <c r="B27" s="420">
        <v>68899.5</v>
      </c>
      <c r="C27" s="414">
        <v>75475.710000000006</v>
      </c>
      <c r="D27" s="307" t="s">
        <v>219</v>
      </c>
      <c r="E27" s="308"/>
      <c r="F27" s="308"/>
      <c r="G27" s="308"/>
      <c r="H27" s="301"/>
      <c r="I27" s="72"/>
      <c r="J27" s="72"/>
      <c r="K27" s="72"/>
      <c r="L27" s="72"/>
    </row>
    <row r="28" spans="1:12" ht="30" x14ac:dyDescent="0.2">
      <c r="A28" s="323" t="s">
        <v>238</v>
      </c>
      <c r="B28" s="420">
        <v>0</v>
      </c>
      <c r="C28" s="414">
        <v>7434.54</v>
      </c>
      <c r="D28" s="307"/>
      <c r="E28" s="308"/>
      <c r="F28" s="308"/>
      <c r="G28" s="308"/>
      <c r="H28" s="301"/>
      <c r="I28" s="72"/>
      <c r="J28" s="72"/>
      <c r="K28" s="72"/>
      <c r="L28" s="72"/>
    </row>
    <row r="29" spans="1:12" ht="47.25" customHeight="1" x14ac:dyDescent="0.25">
      <c r="A29" s="323" t="s">
        <v>240</v>
      </c>
      <c r="B29" s="420">
        <v>0</v>
      </c>
      <c r="C29" s="414">
        <v>7605.86</v>
      </c>
      <c r="D29" s="297"/>
      <c r="E29" s="309"/>
      <c r="F29" s="301"/>
      <c r="G29" s="213"/>
      <c r="H29" s="213"/>
      <c r="I29" s="72"/>
      <c r="J29" s="72"/>
      <c r="K29" s="72"/>
      <c r="L29" s="72"/>
    </row>
    <row r="30" spans="1:12" ht="15" x14ac:dyDescent="0.25">
      <c r="A30" s="333" t="s">
        <v>7</v>
      </c>
      <c r="B30" s="411">
        <f>SUM(B32:B33)</f>
        <v>110465.34</v>
      </c>
      <c r="C30" s="411">
        <f>C32+C33</f>
        <v>110844.28</v>
      </c>
      <c r="D30" s="297"/>
      <c r="E30" s="301"/>
      <c r="F30" s="301"/>
      <c r="G30" s="164"/>
      <c r="H30" s="301"/>
      <c r="I30" s="72"/>
      <c r="J30" s="72"/>
      <c r="K30" s="72"/>
      <c r="L30" s="72"/>
    </row>
    <row r="31" spans="1:12" ht="15" x14ac:dyDescent="0.25">
      <c r="A31" s="317"/>
      <c r="B31" s="332"/>
      <c r="C31" s="322"/>
      <c r="D31" s="297"/>
      <c r="E31" s="301"/>
      <c r="F31" s="301"/>
      <c r="G31" s="164"/>
      <c r="H31" s="301"/>
      <c r="I31" s="72"/>
      <c r="J31" s="72"/>
      <c r="K31" s="72"/>
      <c r="L31" s="72"/>
    </row>
    <row r="32" spans="1:12" ht="30" x14ac:dyDescent="0.2">
      <c r="A32" s="323" t="s">
        <v>228</v>
      </c>
      <c r="B32" s="408">
        <v>60520.5</v>
      </c>
      <c r="C32" s="416">
        <v>60852.12</v>
      </c>
      <c r="D32" s="297" t="s">
        <v>210</v>
      </c>
      <c r="E32" s="301"/>
      <c r="F32" s="301"/>
      <c r="G32" s="164"/>
      <c r="H32" s="301"/>
      <c r="I32" s="72"/>
      <c r="J32" s="72"/>
      <c r="K32" s="72"/>
      <c r="L32" s="72"/>
    </row>
    <row r="33" spans="1:12" ht="30" x14ac:dyDescent="0.2">
      <c r="A33" s="323" t="s">
        <v>229</v>
      </c>
      <c r="B33" s="408">
        <v>49944.84</v>
      </c>
      <c r="C33" s="416">
        <v>49992.160000000003</v>
      </c>
      <c r="D33" s="297" t="s">
        <v>212</v>
      </c>
      <c r="E33" s="301"/>
      <c r="F33" s="415"/>
      <c r="G33" s="164"/>
      <c r="H33" s="301"/>
      <c r="I33" s="72"/>
      <c r="J33" s="72"/>
      <c r="K33" s="72"/>
      <c r="L33" s="72"/>
    </row>
    <row r="34" spans="1:12" ht="15" x14ac:dyDescent="0.25">
      <c r="A34" s="339"/>
      <c r="B34" s="405"/>
      <c r="C34" s="326"/>
      <c r="D34" s="330"/>
      <c r="E34" s="309"/>
      <c r="F34" s="301"/>
      <c r="G34" s="213"/>
      <c r="H34" s="213"/>
      <c r="I34" s="72"/>
      <c r="J34" s="72"/>
      <c r="K34" s="72"/>
      <c r="L34" s="72"/>
    </row>
    <row r="35" spans="1:12" ht="15" x14ac:dyDescent="0.25">
      <c r="A35" s="331" t="s">
        <v>8</v>
      </c>
      <c r="B35" s="329"/>
      <c r="C35" s="335"/>
      <c r="D35" s="330"/>
      <c r="E35" s="301"/>
      <c r="F35" s="301"/>
      <c r="G35" s="164"/>
      <c r="H35" s="301"/>
      <c r="I35" s="72"/>
      <c r="J35" s="72"/>
      <c r="K35" s="72"/>
      <c r="L35" s="72"/>
    </row>
    <row r="36" spans="1:12" ht="29.25" customHeight="1" x14ac:dyDescent="0.2">
      <c r="A36" s="319"/>
      <c r="B36" s="407"/>
      <c r="C36" s="393"/>
      <c r="D36" s="296"/>
      <c r="E36" s="302"/>
      <c r="F36" s="303"/>
      <c r="G36" s="304"/>
      <c r="H36" s="304"/>
      <c r="I36" s="72"/>
      <c r="J36" s="72"/>
      <c r="K36" s="72"/>
      <c r="L36" s="72"/>
    </row>
    <row r="37" spans="1:12" ht="15" x14ac:dyDescent="0.25">
      <c r="A37" s="323"/>
      <c r="B37" s="408"/>
      <c r="C37" s="327"/>
      <c r="D37" s="297"/>
      <c r="E37" s="309"/>
      <c r="F37" s="301"/>
      <c r="G37" s="213"/>
      <c r="H37" s="213"/>
      <c r="I37" s="72"/>
      <c r="J37" s="72"/>
      <c r="K37" s="72"/>
      <c r="L37" s="72"/>
    </row>
    <row r="38" spans="1:12" ht="15" x14ac:dyDescent="0.25">
      <c r="A38" s="328" t="s">
        <v>9</v>
      </c>
      <c r="B38" s="411">
        <f>B39</f>
        <v>3500</v>
      </c>
      <c r="C38" s="411">
        <f>C39</f>
        <v>49</v>
      </c>
      <c r="D38" s="297"/>
      <c r="E38" s="301"/>
      <c r="F38" s="301"/>
      <c r="G38" s="164"/>
      <c r="H38" s="301"/>
      <c r="I38" s="72"/>
      <c r="J38" s="72"/>
      <c r="K38" s="72"/>
      <c r="L38" s="72"/>
    </row>
    <row r="39" spans="1:12" ht="15" x14ac:dyDescent="0.2">
      <c r="A39" s="319" t="s">
        <v>196</v>
      </c>
      <c r="B39" s="407">
        <v>3500</v>
      </c>
      <c r="C39" s="410">
        <v>49</v>
      </c>
      <c r="D39" s="296"/>
      <c r="E39" s="302"/>
      <c r="F39" s="303"/>
      <c r="G39" s="304"/>
      <c r="H39" s="310"/>
      <c r="I39" s="72"/>
      <c r="J39" s="72"/>
      <c r="K39" s="72"/>
      <c r="L39" s="72"/>
    </row>
    <row r="40" spans="1:12" ht="15.75" thickBot="1" x14ac:dyDescent="0.3">
      <c r="A40" s="298"/>
      <c r="B40" s="337"/>
      <c r="C40" s="338"/>
      <c r="D40" s="300"/>
      <c r="E40" s="309"/>
      <c r="F40" s="301"/>
      <c r="G40" s="213"/>
      <c r="H40" s="213"/>
      <c r="I40" s="69"/>
      <c r="J40" s="69"/>
      <c r="K40" s="69"/>
      <c r="L40" s="69"/>
    </row>
    <row r="41" spans="1:12" ht="16.5" thickBot="1" x14ac:dyDescent="0.3">
      <c r="A41" s="279" t="s">
        <v>10</v>
      </c>
      <c r="B41" s="175">
        <f>B13+B17+B30+B38</f>
        <v>550538.89</v>
      </c>
      <c r="C41" s="175">
        <f>C13+C17+C30+C38</f>
        <v>587511.64</v>
      </c>
      <c r="D41" s="311"/>
      <c r="E41" s="312"/>
      <c r="F41" s="313"/>
      <c r="G41" s="285"/>
      <c r="H41" s="285"/>
      <c r="I41" s="77"/>
      <c r="J41" s="77"/>
      <c r="K41" s="77"/>
      <c r="L41" s="77"/>
    </row>
    <row r="42" spans="1:12" ht="18.75" thickBot="1" x14ac:dyDescent="0.3">
      <c r="A42" s="561" t="s">
        <v>11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62"/>
    </row>
    <row r="43" spans="1:12" ht="18" x14ac:dyDescent="0.2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8.75" thickBot="1" x14ac:dyDescent="0.3">
      <c r="A44" s="563" t="s">
        <v>133</v>
      </c>
      <c r="B44" s="564"/>
      <c r="C44" s="564"/>
      <c r="D44" s="564"/>
      <c r="E44" s="197"/>
      <c r="F44" s="197"/>
      <c r="G44" s="197"/>
      <c r="H44" s="197"/>
      <c r="I44" s="197"/>
      <c r="J44" s="197"/>
      <c r="K44" s="197"/>
      <c r="L44" s="79"/>
    </row>
    <row r="45" spans="1:12" ht="15.75" x14ac:dyDescent="0.2">
      <c r="A45" s="80" t="s">
        <v>12</v>
      </c>
      <c r="B45" s="81" t="s">
        <v>13</v>
      </c>
      <c r="C45" s="568" t="s">
        <v>14</v>
      </c>
      <c r="D45" s="569"/>
      <c r="E45" s="290"/>
      <c r="F45" s="565"/>
      <c r="G45" s="566"/>
      <c r="H45" s="566"/>
      <c r="I45" s="566"/>
      <c r="J45" s="566"/>
      <c r="K45" s="566"/>
      <c r="L45" s="567"/>
    </row>
    <row r="46" spans="1:12" ht="28.5" x14ac:dyDescent="0.2">
      <c r="A46" s="73" t="s">
        <v>199</v>
      </c>
      <c r="B46" s="75" t="s">
        <v>147</v>
      </c>
      <c r="C46" s="399"/>
      <c r="D46" s="399"/>
      <c r="E46" s="291"/>
      <c r="F46" s="429"/>
      <c r="G46" s="430"/>
      <c r="H46" s="430"/>
      <c r="I46" s="430"/>
      <c r="J46" s="430"/>
      <c r="K46" s="430"/>
      <c r="L46" s="431"/>
    </row>
    <row r="47" spans="1:12" ht="28.5" x14ac:dyDescent="0.2">
      <c r="A47" s="73" t="s">
        <v>199</v>
      </c>
      <c r="B47" s="75" t="s">
        <v>148</v>
      </c>
      <c r="C47" s="399"/>
      <c r="D47" s="399"/>
      <c r="E47" s="292"/>
      <c r="F47" s="429"/>
      <c r="G47" s="430"/>
      <c r="H47" s="430"/>
      <c r="I47" s="430"/>
      <c r="J47" s="430"/>
      <c r="K47" s="430"/>
      <c r="L47" s="431"/>
    </row>
    <row r="48" spans="1:12" ht="43.9" customHeight="1" x14ac:dyDescent="0.2">
      <c r="A48" s="73" t="s">
        <v>200</v>
      </c>
      <c r="B48" s="75" t="s">
        <v>145</v>
      </c>
      <c r="C48" s="399"/>
      <c r="D48" s="399"/>
      <c r="E48" s="292"/>
      <c r="F48" s="429"/>
      <c r="G48" s="430"/>
      <c r="H48" s="430"/>
      <c r="I48" s="430"/>
      <c r="J48" s="430"/>
      <c r="K48" s="430"/>
      <c r="L48" s="431"/>
    </row>
    <row r="49" spans="1:12" ht="45.6" customHeight="1" x14ac:dyDescent="0.2">
      <c r="A49" s="73" t="s">
        <v>200</v>
      </c>
      <c r="B49" s="75" t="s">
        <v>143</v>
      </c>
      <c r="C49" s="399"/>
      <c r="D49" s="399"/>
      <c r="E49" s="292"/>
      <c r="F49" s="429"/>
      <c r="G49" s="430"/>
      <c r="H49" s="430"/>
      <c r="I49" s="430"/>
      <c r="J49" s="430"/>
      <c r="K49" s="430"/>
      <c r="L49" s="431"/>
    </row>
    <row r="50" spans="1:12" ht="45" customHeight="1" x14ac:dyDescent="0.2">
      <c r="A50" s="73" t="s">
        <v>200</v>
      </c>
      <c r="B50" s="75" t="s">
        <v>144</v>
      </c>
      <c r="C50" s="399"/>
      <c r="D50" s="399"/>
      <c r="E50" s="292"/>
      <c r="F50" s="429"/>
      <c r="G50" s="430"/>
      <c r="H50" s="430"/>
      <c r="I50" s="430"/>
      <c r="J50" s="430"/>
      <c r="K50" s="430"/>
      <c r="L50" s="431"/>
    </row>
    <row r="51" spans="1:12" ht="29.25" customHeight="1" x14ac:dyDescent="0.2">
      <c r="A51" s="73" t="s">
        <v>149</v>
      </c>
      <c r="B51" s="75" t="s">
        <v>162</v>
      </c>
      <c r="C51" s="399"/>
      <c r="D51" s="399"/>
      <c r="E51" s="292"/>
      <c r="F51" s="429"/>
      <c r="G51" s="430"/>
      <c r="H51" s="430"/>
      <c r="I51" s="430"/>
      <c r="J51" s="430"/>
      <c r="K51" s="430"/>
      <c r="L51" s="431"/>
    </row>
    <row r="52" spans="1:12" ht="29.25" customHeight="1" x14ac:dyDescent="0.2">
      <c r="A52" s="73" t="s">
        <v>149</v>
      </c>
      <c r="B52" s="75" t="s">
        <v>163</v>
      </c>
      <c r="C52" s="399"/>
      <c r="D52" s="399"/>
      <c r="E52" s="292"/>
      <c r="F52" s="429"/>
      <c r="G52" s="430"/>
      <c r="H52" s="430"/>
      <c r="I52" s="430"/>
      <c r="J52" s="430"/>
      <c r="K52" s="430"/>
      <c r="L52" s="431"/>
    </row>
    <row r="53" spans="1:12" ht="29.25" customHeight="1" x14ac:dyDescent="0.2">
      <c r="A53" s="73" t="s">
        <v>149</v>
      </c>
      <c r="B53" s="75" t="s">
        <v>164</v>
      </c>
      <c r="C53" s="399"/>
      <c r="D53" s="399"/>
      <c r="E53" s="292"/>
      <c r="F53" s="429"/>
      <c r="G53" s="430"/>
      <c r="H53" s="430"/>
      <c r="I53" s="430"/>
      <c r="J53" s="430"/>
      <c r="K53" s="430"/>
      <c r="L53" s="431"/>
    </row>
    <row r="54" spans="1:12" ht="50.25" customHeight="1" x14ac:dyDescent="0.2">
      <c r="A54" s="73" t="s">
        <v>167</v>
      </c>
      <c r="B54" s="75" t="s">
        <v>186</v>
      </c>
      <c r="C54" s="399"/>
      <c r="D54" s="399"/>
      <c r="E54" s="292"/>
      <c r="F54" s="429"/>
      <c r="G54" s="430"/>
      <c r="H54" s="430"/>
      <c r="I54" s="430"/>
      <c r="J54" s="430"/>
      <c r="K54" s="430"/>
      <c r="L54" s="431"/>
    </row>
    <row r="55" spans="1:12" ht="48" customHeight="1" x14ac:dyDescent="0.2">
      <c r="A55" s="73" t="s">
        <v>156</v>
      </c>
      <c r="B55" s="75" t="s">
        <v>197</v>
      </c>
      <c r="C55" s="399"/>
      <c r="D55" s="399"/>
      <c r="E55" s="292"/>
      <c r="F55" s="429"/>
      <c r="G55" s="430"/>
      <c r="H55" s="430"/>
      <c r="I55" s="430"/>
      <c r="J55" s="430"/>
      <c r="K55" s="430"/>
      <c r="L55" s="431"/>
    </row>
    <row r="56" spans="1:12" ht="35.25" customHeight="1" x14ac:dyDescent="0.2">
      <c r="A56" s="73" t="s">
        <v>170</v>
      </c>
      <c r="B56" s="75" t="s">
        <v>16</v>
      </c>
      <c r="C56" s="399"/>
      <c r="D56" s="399"/>
      <c r="E56" s="292"/>
      <c r="F56" s="429"/>
      <c r="G56" s="430"/>
      <c r="H56" s="430"/>
      <c r="I56" s="430"/>
      <c r="J56" s="430"/>
      <c r="K56" s="430"/>
      <c r="L56" s="431"/>
    </row>
    <row r="57" spans="1:12" ht="49.9" customHeight="1" x14ac:dyDescent="0.2">
      <c r="A57" s="73" t="s">
        <v>201</v>
      </c>
      <c r="B57" s="75" t="s">
        <v>171</v>
      </c>
      <c r="C57" s="399"/>
      <c r="D57" s="399"/>
      <c r="E57" s="292"/>
      <c r="F57" s="429"/>
      <c r="G57" s="430"/>
      <c r="H57" s="430"/>
      <c r="I57" s="430"/>
      <c r="J57" s="430"/>
      <c r="K57" s="430"/>
      <c r="L57" s="431"/>
    </row>
    <row r="58" spans="1:12" ht="48" customHeight="1" x14ac:dyDescent="0.2">
      <c r="A58" s="73" t="s">
        <v>198</v>
      </c>
      <c r="B58" s="75" t="s">
        <v>172</v>
      </c>
      <c r="C58" s="399"/>
      <c r="D58" s="399"/>
      <c r="E58" s="292"/>
      <c r="F58" s="429"/>
      <c r="G58" s="430"/>
      <c r="H58" s="430"/>
      <c r="I58" s="430"/>
      <c r="J58" s="430"/>
      <c r="K58" s="430"/>
      <c r="L58" s="431"/>
    </row>
    <row r="59" spans="1:12" ht="48" customHeight="1" x14ac:dyDescent="0.2">
      <c r="A59" s="73" t="s">
        <v>205</v>
      </c>
      <c r="B59" s="75" t="s">
        <v>206</v>
      </c>
      <c r="C59" s="399"/>
      <c r="D59" s="399"/>
      <c r="E59" s="292"/>
      <c r="F59" s="429"/>
      <c r="G59" s="430"/>
      <c r="H59" s="430"/>
      <c r="I59" s="430"/>
      <c r="J59" s="430"/>
      <c r="K59" s="430"/>
      <c r="L59" s="431"/>
    </row>
    <row r="60" spans="1:12" ht="35.25" customHeight="1" x14ac:dyDescent="0.2">
      <c r="A60" s="73" t="s">
        <v>157</v>
      </c>
      <c r="B60" s="75" t="s">
        <v>158</v>
      </c>
      <c r="C60" s="399"/>
      <c r="D60" s="399"/>
      <c r="E60" s="292"/>
      <c r="F60" s="429"/>
      <c r="G60" s="430"/>
      <c r="H60" s="430"/>
      <c r="I60" s="430"/>
      <c r="J60" s="430"/>
      <c r="K60" s="430"/>
      <c r="L60" s="431"/>
    </row>
    <row r="61" spans="1:12" ht="40.5" customHeight="1" x14ac:dyDescent="0.2">
      <c r="A61" s="73" t="s">
        <v>168</v>
      </c>
      <c r="B61" s="75" t="s">
        <v>173</v>
      </c>
      <c r="C61" s="399"/>
      <c r="D61" s="399"/>
      <c r="E61" s="292"/>
      <c r="F61" s="429"/>
      <c r="G61" s="430"/>
      <c r="H61" s="430"/>
      <c r="I61" s="430"/>
      <c r="J61" s="430"/>
      <c r="K61" s="430"/>
      <c r="L61" s="431"/>
    </row>
    <row r="62" spans="1:12" ht="40.5" customHeight="1" x14ac:dyDescent="0.2">
      <c r="A62" s="73" t="s">
        <v>169</v>
      </c>
      <c r="B62" s="75" t="s">
        <v>15</v>
      </c>
      <c r="C62" s="399"/>
      <c r="D62" s="399"/>
      <c r="E62" s="292"/>
      <c r="F62" s="429"/>
      <c r="G62" s="430"/>
      <c r="H62" s="430"/>
      <c r="I62" s="430"/>
      <c r="J62" s="430"/>
      <c r="K62" s="430"/>
      <c r="L62" s="431"/>
    </row>
    <row r="63" spans="1:12" ht="24.75" customHeight="1" x14ac:dyDescent="0.2">
      <c r="A63" s="294"/>
      <c r="B63" s="294"/>
      <c r="C63" s="294"/>
      <c r="D63" s="294"/>
      <c r="E63" s="293"/>
      <c r="F63" s="429"/>
      <c r="G63" s="430"/>
      <c r="H63" s="430"/>
      <c r="I63" s="430"/>
      <c r="J63" s="430"/>
      <c r="K63" s="430"/>
      <c r="L63" s="431"/>
    </row>
    <row r="64" spans="1:12" x14ac:dyDescent="0.2">
      <c r="A64" s="442" t="s">
        <v>141</v>
      </c>
      <c r="B64" s="443"/>
      <c r="C64" s="443"/>
      <c r="D64" s="443"/>
      <c r="E64" s="443"/>
      <c r="F64" s="443"/>
      <c r="G64" s="443"/>
      <c r="H64" s="443"/>
      <c r="I64" s="443"/>
      <c r="J64" s="443"/>
      <c r="K64" s="443"/>
      <c r="L64" s="444"/>
    </row>
    <row r="65" spans="1:12" ht="15" thickBot="1" x14ac:dyDescent="0.25">
      <c r="A65" s="449" t="s">
        <v>17</v>
      </c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1"/>
    </row>
    <row r="66" spans="1:12" ht="75" customHeight="1" x14ac:dyDescent="0.2">
      <c r="A66" s="173" t="s">
        <v>18</v>
      </c>
      <c r="B66" s="273" t="s">
        <v>130</v>
      </c>
      <c r="C66" s="281" t="s">
        <v>131</v>
      </c>
      <c r="D66" s="177" t="s">
        <v>132</v>
      </c>
      <c r="E66" s="273" t="s">
        <v>134</v>
      </c>
      <c r="F66" s="281" t="s">
        <v>135</v>
      </c>
      <c r="G66" s="177" t="s">
        <v>121</v>
      </c>
      <c r="H66" s="199"/>
      <c r="I66" s="199"/>
      <c r="J66" s="199"/>
      <c r="K66" s="199"/>
      <c r="L66" s="199"/>
    </row>
    <row r="67" spans="1:12" ht="15" x14ac:dyDescent="0.25">
      <c r="A67" s="271" t="s">
        <v>122</v>
      </c>
      <c r="B67" s="274">
        <v>1320</v>
      </c>
      <c r="C67" s="340">
        <v>2025</v>
      </c>
      <c r="D67" s="295">
        <f t="shared" ref="D67:D85" si="0">SUM(B67:C67)</f>
        <v>3345</v>
      </c>
      <c r="E67" s="275"/>
      <c r="F67" s="286"/>
      <c r="G67" s="343">
        <f>SUM(E67:F67)</f>
        <v>0</v>
      </c>
      <c r="H67" s="282"/>
      <c r="I67" s="283"/>
      <c r="J67" s="283"/>
      <c r="K67" s="213"/>
      <c r="L67" s="213"/>
    </row>
    <row r="68" spans="1:12" ht="15" x14ac:dyDescent="0.25">
      <c r="A68" s="271" t="s">
        <v>123</v>
      </c>
      <c r="B68" s="274">
        <v>1320</v>
      </c>
      <c r="C68" s="340">
        <v>2025</v>
      </c>
      <c r="D68" s="295">
        <f t="shared" si="0"/>
        <v>3345</v>
      </c>
      <c r="E68" s="275"/>
      <c r="F68" s="286"/>
      <c r="G68" s="343">
        <f t="shared" ref="G68:G85" si="1">SUM(E68:F68)</f>
        <v>0</v>
      </c>
      <c r="H68" s="282"/>
      <c r="I68" s="283"/>
      <c r="J68" s="283"/>
      <c r="K68" s="213"/>
      <c r="L68" s="213"/>
    </row>
    <row r="69" spans="1:12" ht="15" x14ac:dyDescent="0.25">
      <c r="A69" s="271" t="s">
        <v>249</v>
      </c>
      <c r="B69" s="274"/>
      <c r="C69" s="340"/>
      <c r="D69" s="295"/>
      <c r="E69" s="275">
        <v>1337.33</v>
      </c>
      <c r="F69" s="286">
        <v>1777.67</v>
      </c>
      <c r="G69" s="343">
        <f t="shared" si="1"/>
        <v>3115</v>
      </c>
      <c r="H69" s="282"/>
      <c r="I69" s="283"/>
      <c r="J69" s="283"/>
      <c r="K69" s="213"/>
      <c r="L69" s="213"/>
    </row>
    <row r="70" spans="1:12" ht="15" x14ac:dyDescent="0.25">
      <c r="A70" s="271" t="s">
        <v>142</v>
      </c>
      <c r="B70" s="274">
        <v>7260</v>
      </c>
      <c r="C70" s="340">
        <v>7260</v>
      </c>
      <c r="D70" s="295">
        <f t="shared" si="0"/>
        <v>14520</v>
      </c>
      <c r="E70" s="275"/>
      <c r="F70" s="286"/>
      <c r="G70" s="343">
        <f t="shared" si="1"/>
        <v>0</v>
      </c>
      <c r="H70" s="282"/>
      <c r="I70" s="283"/>
      <c r="J70" s="283"/>
      <c r="K70" s="213"/>
      <c r="L70" s="213"/>
    </row>
    <row r="71" spans="1:12" ht="15" x14ac:dyDescent="0.25">
      <c r="A71" s="271" t="s">
        <v>143</v>
      </c>
      <c r="B71" s="274">
        <v>7260</v>
      </c>
      <c r="C71" s="340">
        <v>7260</v>
      </c>
      <c r="D71" s="295">
        <f t="shared" si="0"/>
        <v>14520</v>
      </c>
      <c r="E71" s="275"/>
      <c r="F71" s="286"/>
      <c r="G71" s="343">
        <f t="shared" si="1"/>
        <v>0</v>
      </c>
      <c r="H71" s="282"/>
      <c r="I71" s="283"/>
      <c r="J71" s="283"/>
      <c r="K71" s="213"/>
      <c r="L71" s="213"/>
    </row>
    <row r="72" spans="1:12" ht="15" x14ac:dyDescent="0.25">
      <c r="A72" s="271" t="s">
        <v>144</v>
      </c>
      <c r="B72" s="274">
        <v>7260</v>
      </c>
      <c r="C72" s="340">
        <v>9075</v>
      </c>
      <c r="D72" s="295">
        <f t="shared" si="0"/>
        <v>16335</v>
      </c>
      <c r="E72" s="275"/>
      <c r="F72" s="286"/>
      <c r="G72" s="343">
        <f t="shared" si="1"/>
        <v>0</v>
      </c>
      <c r="H72" s="282"/>
      <c r="I72" s="283"/>
      <c r="J72" s="283"/>
      <c r="K72" s="213"/>
      <c r="L72" s="213"/>
    </row>
    <row r="73" spans="1:12" ht="15" x14ac:dyDescent="0.25">
      <c r="A73" s="271" t="s">
        <v>253</v>
      </c>
      <c r="B73" s="274"/>
      <c r="C73" s="340"/>
      <c r="D73" s="295"/>
      <c r="E73" s="275">
        <v>-316.93</v>
      </c>
      <c r="F73" s="286">
        <v>0</v>
      </c>
      <c r="G73" s="343">
        <f t="shared" si="1"/>
        <v>-316.93</v>
      </c>
      <c r="H73" s="282"/>
      <c r="I73" s="283"/>
      <c r="J73" s="283"/>
      <c r="K73" s="213"/>
      <c r="L73" s="213"/>
    </row>
    <row r="74" spans="1:12" ht="27" customHeight="1" x14ac:dyDescent="0.25">
      <c r="A74" s="271" t="s">
        <v>162</v>
      </c>
      <c r="B74" s="274">
        <v>6600</v>
      </c>
      <c r="C74" s="340">
        <v>9900</v>
      </c>
      <c r="D74" s="295">
        <f t="shared" si="0"/>
        <v>16500</v>
      </c>
      <c r="E74" s="275"/>
      <c r="F74" s="286"/>
      <c r="G74" s="343">
        <f t="shared" si="1"/>
        <v>0</v>
      </c>
      <c r="H74" s="282"/>
      <c r="I74" s="283"/>
      <c r="J74" s="283"/>
      <c r="K74" s="213"/>
      <c r="L74" s="213"/>
    </row>
    <row r="75" spans="1:12" ht="27" customHeight="1" x14ac:dyDescent="0.25">
      <c r="A75" s="271" t="s">
        <v>163</v>
      </c>
      <c r="B75" s="274">
        <v>6600</v>
      </c>
      <c r="C75" s="340">
        <v>9900</v>
      </c>
      <c r="D75" s="295">
        <f t="shared" si="0"/>
        <v>16500</v>
      </c>
      <c r="E75" s="275"/>
      <c r="F75" s="286"/>
      <c r="G75" s="343">
        <f t="shared" si="1"/>
        <v>0</v>
      </c>
      <c r="H75" s="282"/>
      <c r="I75" s="283"/>
      <c r="J75" s="283"/>
      <c r="K75" s="213"/>
      <c r="L75" s="213"/>
    </row>
    <row r="76" spans="1:12" ht="27" customHeight="1" x14ac:dyDescent="0.25">
      <c r="A76" s="271" t="s">
        <v>164</v>
      </c>
      <c r="B76" s="274">
        <v>6600</v>
      </c>
      <c r="C76" s="340">
        <v>9900</v>
      </c>
      <c r="D76" s="295">
        <f t="shared" si="0"/>
        <v>16500</v>
      </c>
      <c r="E76" s="275"/>
      <c r="F76" s="286"/>
      <c r="G76" s="343">
        <f t="shared" si="1"/>
        <v>0</v>
      </c>
      <c r="H76" s="282"/>
      <c r="I76" s="283"/>
      <c r="J76" s="283"/>
      <c r="K76" s="213"/>
      <c r="L76" s="213"/>
    </row>
    <row r="77" spans="1:12" ht="25.5" customHeight="1" x14ac:dyDescent="0.25">
      <c r="A77" s="271" t="s">
        <v>192</v>
      </c>
      <c r="B77" s="274">
        <v>6600</v>
      </c>
      <c r="C77" s="340">
        <v>6600</v>
      </c>
      <c r="D77" s="295">
        <f t="shared" si="0"/>
        <v>13200</v>
      </c>
      <c r="E77" s="275"/>
      <c r="F77" s="286"/>
      <c r="G77" s="343">
        <f t="shared" si="1"/>
        <v>0</v>
      </c>
      <c r="H77" s="282"/>
      <c r="I77" s="283"/>
      <c r="J77" s="283"/>
      <c r="K77" s="213"/>
      <c r="L77" s="213"/>
    </row>
    <row r="78" spans="1:12" ht="35.450000000000003" customHeight="1" x14ac:dyDescent="0.25">
      <c r="A78" s="272" t="s">
        <v>16</v>
      </c>
      <c r="B78" s="274">
        <v>1760</v>
      </c>
      <c r="C78" s="340">
        <v>1760</v>
      </c>
      <c r="D78" s="295">
        <f t="shared" si="0"/>
        <v>3520</v>
      </c>
      <c r="E78" s="275"/>
      <c r="F78" s="286"/>
      <c r="G78" s="343">
        <f t="shared" si="1"/>
        <v>0</v>
      </c>
      <c r="H78" s="282"/>
      <c r="I78" s="282"/>
      <c r="J78" s="282"/>
      <c r="K78" s="282"/>
      <c r="L78" s="282"/>
    </row>
    <row r="79" spans="1:12" ht="25.15" customHeight="1" x14ac:dyDescent="0.25">
      <c r="A79" s="272" t="s">
        <v>187</v>
      </c>
      <c r="B79" s="274">
        <v>1320</v>
      </c>
      <c r="C79" s="340">
        <v>1320</v>
      </c>
      <c r="D79" s="295">
        <f t="shared" si="0"/>
        <v>2640</v>
      </c>
      <c r="E79" s="275">
        <f>20+43.8</f>
        <v>63.8</v>
      </c>
      <c r="F79" s="286">
        <f>696.65+155</f>
        <v>851.65</v>
      </c>
      <c r="G79" s="343">
        <f t="shared" ref="G79:G80" si="2">SUM(E79:F79)</f>
        <v>915.44999999999993</v>
      </c>
      <c r="H79" s="282"/>
      <c r="I79" s="415"/>
      <c r="J79" s="282"/>
      <c r="K79" s="282"/>
      <c r="L79" s="282"/>
    </row>
    <row r="80" spans="1:12" ht="22.9" customHeight="1" x14ac:dyDescent="0.25">
      <c r="A80" s="272" t="s">
        <v>188</v>
      </c>
      <c r="B80" s="274">
        <v>1760</v>
      </c>
      <c r="C80" s="340">
        <v>1760</v>
      </c>
      <c r="D80" s="295">
        <f t="shared" si="0"/>
        <v>3520</v>
      </c>
      <c r="E80" s="275"/>
      <c r="F80" s="286"/>
      <c r="G80" s="343">
        <f t="shared" si="2"/>
        <v>0</v>
      </c>
      <c r="H80" s="282"/>
      <c r="I80" s="282"/>
      <c r="J80" s="282"/>
      <c r="K80" s="282"/>
      <c r="L80" s="282"/>
    </row>
    <row r="81" spans="1:12" ht="21" customHeight="1" x14ac:dyDescent="0.25">
      <c r="A81" s="272" t="s">
        <v>154</v>
      </c>
      <c r="B81" s="274">
        <v>6600</v>
      </c>
      <c r="C81" s="340">
        <v>6600</v>
      </c>
      <c r="D81" s="295">
        <f t="shared" si="0"/>
        <v>13200</v>
      </c>
      <c r="E81" s="275"/>
      <c r="F81" s="286"/>
      <c r="G81" s="343">
        <f t="shared" si="1"/>
        <v>0</v>
      </c>
      <c r="H81" s="282"/>
      <c r="I81" s="283"/>
      <c r="J81" s="283"/>
      <c r="K81" s="213"/>
      <c r="L81" s="213"/>
    </row>
    <row r="82" spans="1:12" ht="21" customHeight="1" x14ac:dyDescent="0.25">
      <c r="A82" s="272" t="s">
        <v>195</v>
      </c>
      <c r="B82" s="274">
        <v>1540</v>
      </c>
      <c r="C82" s="340">
        <v>1540</v>
      </c>
      <c r="D82" s="295">
        <f t="shared" si="0"/>
        <v>3080</v>
      </c>
      <c r="E82" s="275"/>
      <c r="F82" s="286"/>
      <c r="G82" s="343">
        <f t="shared" si="1"/>
        <v>0</v>
      </c>
      <c r="H82" s="282"/>
      <c r="I82" s="283"/>
      <c r="J82" s="283"/>
      <c r="K82" s="213"/>
      <c r="L82" s="213"/>
    </row>
    <row r="83" spans="1:12" ht="28.15" customHeight="1" x14ac:dyDescent="0.25">
      <c r="A83" s="272" t="s">
        <v>207</v>
      </c>
      <c r="B83" s="274">
        <v>1540</v>
      </c>
      <c r="C83" s="340">
        <v>1540</v>
      </c>
      <c r="D83" s="295">
        <f t="shared" si="0"/>
        <v>3080</v>
      </c>
      <c r="E83" s="275"/>
      <c r="F83" s="286"/>
      <c r="G83" s="343">
        <f t="shared" si="1"/>
        <v>0</v>
      </c>
      <c r="H83" s="282"/>
      <c r="I83" s="283"/>
      <c r="J83" s="283"/>
      <c r="K83" s="213"/>
      <c r="L83" s="213"/>
    </row>
    <row r="84" spans="1:12" ht="27" customHeight="1" x14ac:dyDescent="0.25">
      <c r="A84" s="271" t="s">
        <v>158</v>
      </c>
      <c r="B84" s="274">
        <v>1100</v>
      </c>
      <c r="C84" s="340">
        <v>1100</v>
      </c>
      <c r="D84" s="295">
        <f t="shared" si="0"/>
        <v>2200</v>
      </c>
      <c r="E84" s="275"/>
      <c r="F84" s="286"/>
      <c r="G84" s="343">
        <f t="shared" si="1"/>
        <v>0</v>
      </c>
      <c r="H84" s="282"/>
      <c r="I84" s="283"/>
      <c r="J84" s="283"/>
      <c r="K84" s="213"/>
      <c r="L84" s="213"/>
    </row>
    <row r="85" spans="1:12" ht="27" customHeight="1" x14ac:dyDescent="0.25">
      <c r="A85" s="271" t="s">
        <v>15</v>
      </c>
      <c r="B85" s="274">
        <v>27500</v>
      </c>
      <c r="C85" s="340">
        <v>32500</v>
      </c>
      <c r="D85" s="295">
        <f t="shared" si="0"/>
        <v>60000</v>
      </c>
      <c r="E85" s="275">
        <v>7547.56</v>
      </c>
      <c r="F85" s="286">
        <v>19467.79</v>
      </c>
      <c r="G85" s="343">
        <f t="shared" si="1"/>
        <v>27015.350000000002</v>
      </c>
      <c r="H85" s="282"/>
      <c r="I85" s="283"/>
      <c r="J85" s="283"/>
      <c r="K85" s="213"/>
      <c r="L85" s="213"/>
    </row>
    <row r="86" spans="1:12" ht="15.75" thickBot="1" x14ac:dyDescent="0.3">
      <c r="A86" s="276"/>
      <c r="B86" s="277"/>
      <c r="C86" s="341"/>
      <c r="D86" s="342"/>
      <c r="E86" s="278"/>
      <c r="F86" s="287"/>
      <c r="G86" s="289"/>
      <c r="H86" s="282"/>
      <c r="I86" s="283"/>
      <c r="J86" s="283"/>
      <c r="K86" s="213"/>
      <c r="L86" s="213"/>
    </row>
    <row r="87" spans="1:12" ht="16.5" thickBot="1" x14ac:dyDescent="0.3">
      <c r="A87" s="279" t="s">
        <v>139</v>
      </c>
      <c r="B87" s="280">
        <f>SUM(B67:B86)</f>
        <v>93940</v>
      </c>
      <c r="C87" s="288">
        <f>SUM(C67:C86)</f>
        <v>112065</v>
      </c>
      <c r="D87" s="175">
        <f>SUM(B87:C87)</f>
        <v>206005</v>
      </c>
      <c r="E87" s="280">
        <f>SUM(E67:E86)</f>
        <v>8631.76</v>
      </c>
      <c r="F87" s="288">
        <f>SUM(F67:F86)</f>
        <v>22097.11</v>
      </c>
      <c r="G87" s="344">
        <f>SUM(E87:F87)</f>
        <v>30728.870000000003</v>
      </c>
      <c r="H87" s="284"/>
      <c r="I87" s="285"/>
      <c r="J87" s="285"/>
      <c r="K87" s="285"/>
      <c r="L87" s="285"/>
    </row>
    <row r="88" spans="1:12" ht="13.5" thickBot="1" x14ac:dyDescent="0.25">
      <c r="A88" s="447"/>
      <c r="B88" s="448"/>
      <c r="C88" s="448"/>
      <c r="D88" s="448"/>
      <c r="E88" s="448"/>
      <c r="F88" s="448"/>
      <c r="G88" s="448"/>
      <c r="H88" s="448"/>
      <c r="I88" s="448"/>
      <c r="J88" s="82"/>
      <c r="K88" s="82"/>
      <c r="L88" s="83"/>
    </row>
    <row r="89" spans="1:12" ht="18.75" thickBot="1" x14ac:dyDescent="0.3">
      <c r="A89" s="439" t="s">
        <v>19</v>
      </c>
      <c r="B89" s="440"/>
      <c r="C89" s="440"/>
      <c r="D89" s="440"/>
      <c r="E89" s="440"/>
      <c r="F89" s="440"/>
      <c r="G89" s="440"/>
      <c r="H89" s="440"/>
      <c r="I89" s="440"/>
      <c r="J89" s="440"/>
      <c r="K89" s="440"/>
      <c r="L89" s="441"/>
    </row>
    <row r="90" spans="1:12" ht="13.5" thickBot="1" x14ac:dyDescent="0.25"/>
    <row r="91" spans="1:12" ht="15.75" thickBot="1" x14ac:dyDescent="0.3">
      <c r="A91" s="84" t="s">
        <v>20</v>
      </c>
      <c r="B91" s="85"/>
      <c r="C91" s="85"/>
      <c r="D91" s="86"/>
      <c r="E91" s="133"/>
    </row>
    <row r="92" spans="1:12" ht="15.75" thickBot="1" x14ac:dyDescent="0.25">
      <c r="A92" s="203" t="s">
        <v>124</v>
      </c>
      <c r="B92" s="204"/>
      <c r="C92" s="204"/>
      <c r="D92" s="205"/>
      <c r="E92" s="206"/>
    </row>
    <row r="93" spans="1:12" ht="15" x14ac:dyDescent="0.2">
      <c r="A93" s="436" t="s">
        <v>21</v>
      </c>
      <c r="B93" s="437"/>
      <c r="C93" s="177" t="s">
        <v>125</v>
      </c>
      <c r="D93" s="177" t="s">
        <v>119</v>
      </c>
      <c r="E93" s="198"/>
      <c r="F93" s="199"/>
    </row>
    <row r="94" spans="1:12" ht="30.75" customHeight="1" x14ac:dyDescent="0.25">
      <c r="A94" s="432" t="s">
        <v>159</v>
      </c>
      <c r="B94" s="438"/>
      <c r="C94" s="207">
        <v>3250</v>
      </c>
      <c r="D94" s="179"/>
      <c r="E94" s="200"/>
      <c r="F94" s="100"/>
    </row>
    <row r="95" spans="1:12" ht="18.75" customHeight="1" x14ac:dyDescent="0.25">
      <c r="A95" s="432" t="s">
        <v>150</v>
      </c>
      <c r="B95" s="438"/>
      <c r="C95" s="207">
        <v>5000</v>
      </c>
      <c r="D95" s="180">
        <v>6376.28</v>
      </c>
      <c r="E95" s="200"/>
      <c r="F95" s="100"/>
    </row>
    <row r="96" spans="1:12" ht="18.75" customHeight="1" x14ac:dyDescent="0.25">
      <c r="A96" s="432" t="s">
        <v>230</v>
      </c>
      <c r="B96" s="433"/>
      <c r="C96" s="207">
        <v>2800</v>
      </c>
      <c r="D96" s="180"/>
      <c r="E96" s="200"/>
      <c r="F96" s="100"/>
    </row>
    <row r="97" spans="1:6" ht="20.25" customHeight="1" x14ac:dyDescent="0.25">
      <c r="A97" s="432" t="s">
        <v>204</v>
      </c>
      <c r="B97" s="433"/>
      <c r="C97" s="207">
        <v>8000</v>
      </c>
      <c r="D97" s="180"/>
      <c r="E97" s="200"/>
      <c r="F97" s="100"/>
    </row>
    <row r="98" spans="1:6" ht="20.25" customHeight="1" x14ac:dyDescent="0.25">
      <c r="A98" s="445"/>
      <c r="B98" s="446"/>
      <c r="C98" s="207"/>
      <c r="D98" s="180"/>
      <c r="E98" s="200"/>
      <c r="F98" s="100"/>
    </row>
    <row r="99" spans="1:6" ht="15" thickBot="1" x14ac:dyDescent="0.25">
      <c r="A99" s="445"/>
      <c r="B99" s="446"/>
      <c r="C99" s="207"/>
      <c r="D99" s="87"/>
      <c r="E99" s="200"/>
      <c r="F99" s="201"/>
    </row>
    <row r="100" spans="1:6" ht="15.75" thickBot="1" x14ac:dyDescent="0.3">
      <c r="A100" s="88" t="s">
        <v>22</v>
      </c>
      <c r="B100" s="89"/>
      <c r="C100" s="208">
        <f>SUM(C94:C99)</f>
        <v>19050</v>
      </c>
      <c r="D100" s="90">
        <f>SUM(D94:D99)</f>
        <v>6376.28</v>
      </c>
      <c r="E100" s="202"/>
      <c r="F100" s="100"/>
    </row>
    <row r="102" spans="1:6" ht="13.5" thickBot="1" x14ac:dyDescent="0.25"/>
    <row r="103" spans="1:6" ht="15.75" thickBot="1" x14ac:dyDescent="0.3">
      <c r="A103" s="91" t="s">
        <v>110</v>
      </c>
      <c r="B103" s="92"/>
      <c r="C103" s="93"/>
      <c r="D103" s="105"/>
      <c r="E103" s="105"/>
    </row>
    <row r="104" spans="1:6" ht="12.75" customHeight="1" x14ac:dyDescent="0.2">
      <c r="A104" s="491" t="s">
        <v>23</v>
      </c>
      <c r="B104" s="459" t="s">
        <v>125</v>
      </c>
      <c r="C104" s="459" t="s">
        <v>120</v>
      </c>
      <c r="D104" s="453"/>
      <c r="E104" s="457"/>
      <c r="F104" s="457"/>
    </row>
    <row r="105" spans="1:6" x14ac:dyDescent="0.2">
      <c r="A105" s="492"/>
      <c r="B105" s="460"/>
      <c r="C105" s="460"/>
      <c r="D105" s="454"/>
      <c r="E105" s="458"/>
      <c r="F105" s="458"/>
    </row>
    <row r="106" spans="1:6" ht="45" customHeight="1" x14ac:dyDescent="0.25">
      <c r="A106" s="94" t="s">
        <v>259</v>
      </c>
      <c r="B106" s="207">
        <v>18000</v>
      </c>
      <c r="C106" s="179">
        <v>17041.04</v>
      </c>
      <c r="D106" s="211"/>
      <c r="E106" s="201"/>
      <c r="F106" s="100"/>
    </row>
    <row r="107" spans="1:6" ht="15.95" customHeight="1" x14ac:dyDescent="0.2">
      <c r="A107" s="94"/>
      <c r="B107" s="207"/>
      <c r="C107" s="87"/>
      <c r="D107" s="211"/>
      <c r="E107" s="201"/>
      <c r="F107" s="201"/>
    </row>
    <row r="108" spans="1:6" ht="15.95" customHeight="1" thickBot="1" x14ac:dyDescent="0.25">
      <c r="A108" s="95"/>
      <c r="B108" s="269"/>
      <c r="C108" s="96"/>
      <c r="D108" s="211"/>
      <c r="E108" s="201"/>
      <c r="F108" s="201"/>
    </row>
    <row r="109" spans="1:6" ht="15.75" thickBot="1" x14ac:dyDescent="0.3">
      <c r="A109" s="209" t="s">
        <v>24</v>
      </c>
      <c r="B109" s="270">
        <f>SUM(B106:B108)</f>
        <v>18000</v>
      </c>
      <c r="C109" s="210">
        <f>SUM(C106:C108)</f>
        <v>17041.04</v>
      </c>
      <c r="D109" s="212"/>
      <c r="E109" s="213"/>
      <c r="F109" s="213"/>
    </row>
    <row r="110" spans="1:6" ht="15" x14ac:dyDescent="0.25">
      <c r="A110" s="97"/>
      <c r="B110" s="98"/>
      <c r="C110" s="99"/>
      <c r="D110" s="99"/>
      <c r="E110" s="100"/>
    </row>
    <row r="111" spans="1:6" ht="15.75" thickBot="1" x14ac:dyDescent="0.3">
      <c r="A111" s="97"/>
      <c r="B111" s="98"/>
      <c r="C111" s="99"/>
      <c r="D111" s="99"/>
    </row>
    <row r="112" spans="1:6" ht="15.75" thickBot="1" x14ac:dyDescent="0.3">
      <c r="A112" s="91" t="s">
        <v>25</v>
      </c>
      <c r="B112" s="92"/>
      <c r="C112" s="92"/>
      <c r="D112" s="93"/>
      <c r="E112" s="105"/>
      <c r="F112" s="214"/>
    </row>
    <row r="113" spans="1:6" ht="15" x14ac:dyDescent="0.2">
      <c r="A113" s="489" t="s">
        <v>26</v>
      </c>
      <c r="B113" s="490"/>
      <c r="C113" s="176" t="s">
        <v>125</v>
      </c>
      <c r="D113" s="176" t="s">
        <v>120</v>
      </c>
      <c r="E113" s="215"/>
      <c r="F113" s="216"/>
    </row>
    <row r="114" spans="1:6" ht="27.75" customHeight="1" x14ac:dyDescent="0.25">
      <c r="A114" s="434" t="s">
        <v>193</v>
      </c>
      <c r="B114" s="496"/>
      <c r="C114" s="207">
        <v>2450</v>
      </c>
      <c r="D114" s="179"/>
      <c r="E114" s="217"/>
      <c r="F114" s="100"/>
    </row>
    <row r="115" spans="1:6" ht="14.25" x14ac:dyDescent="0.2">
      <c r="A115" s="432"/>
      <c r="B115" s="433"/>
      <c r="C115" s="267"/>
      <c r="D115" s="101"/>
      <c r="E115" s="217"/>
      <c r="F115" s="201"/>
    </row>
    <row r="116" spans="1:6" ht="15.75" thickBot="1" x14ac:dyDescent="0.3">
      <c r="A116" s="102" t="s">
        <v>22</v>
      </c>
      <c r="B116" s="103"/>
      <c r="C116" s="261">
        <f>SUM(C114:C115)</f>
        <v>2450</v>
      </c>
      <c r="D116" s="104">
        <f>SUM(D114:D115)</f>
        <v>0</v>
      </c>
      <c r="E116" s="218"/>
      <c r="F116" s="107"/>
    </row>
    <row r="117" spans="1:6" ht="15" x14ac:dyDescent="0.25">
      <c r="A117" s="105"/>
      <c r="B117" s="105"/>
      <c r="C117" s="105"/>
      <c r="D117" s="106"/>
      <c r="E117" s="107"/>
    </row>
    <row r="118" spans="1:6" ht="13.5" thickBot="1" x14ac:dyDescent="0.25"/>
    <row r="119" spans="1:6" ht="15.75" thickBot="1" x14ac:dyDescent="0.3">
      <c r="A119" s="91" t="s">
        <v>27</v>
      </c>
      <c r="B119" s="92"/>
      <c r="C119" s="92"/>
      <c r="D119" s="93"/>
      <c r="E119" s="105"/>
      <c r="F119" s="214"/>
    </row>
    <row r="120" spans="1:6" ht="15" x14ac:dyDescent="0.2">
      <c r="A120" s="489" t="s">
        <v>28</v>
      </c>
      <c r="B120" s="490"/>
      <c r="C120" s="176" t="s">
        <v>125</v>
      </c>
      <c r="D120" s="176" t="s">
        <v>120</v>
      </c>
      <c r="E120" s="215"/>
      <c r="F120" s="216"/>
    </row>
    <row r="121" spans="1:6" ht="30.75" customHeight="1" x14ac:dyDescent="0.2">
      <c r="A121" s="434" t="s">
        <v>15</v>
      </c>
      <c r="B121" s="511"/>
      <c r="C121" s="268">
        <v>12000</v>
      </c>
      <c r="D121" s="181">
        <v>23415.95</v>
      </c>
      <c r="E121" s="219"/>
      <c r="F121" s="220"/>
    </row>
    <row r="122" spans="1:6" ht="13.5" customHeight="1" x14ac:dyDescent="0.2">
      <c r="A122" s="434"/>
      <c r="B122" s="452"/>
      <c r="C122" s="268"/>
      <c r="D122" s="108"/>
      <c r="E122" s="219"/>
      <c r="F122" s="221"/>
    </row>
    <row r="123" spans="1:6" ht="15.75" thickBot="1" x14ac:dyDescent="0.3">
      <c r="A123" s="102" t="s">
        <v>22</v>
      </c>
      <c r="B123" s="103"/>
      <c r="C123" s="266">
        <f>SUM(C121:C121)</f>
        <v>12000</v>
      </c>
      <c r="D123" s="109">
        <f>SUM(D121:D121)</f>
        <v>23415.95</v>
      </c>
      <c r="E123" s="222"/>
      <c r="F123" s="223"/>
    </row>
    <row r="125" spans="1:6" ht="13.5" thickBot="1" x14ac:dyDescent="0.25"/>
    <row r="126" spans="1:6" ht="15.75" thickBot="1" x14ac:dyDescent="0.3">
      <c r="A126" s="110" t="s">
        <v>29</v>
      </c>
      <c r="B126" s="264"/>
      <c r="C126" s="111"/>
      <c r="D126" s="227"/>
      <c r="E126" s="228"/>
    </row>
    <row r="127" spans="1:6" ht="12.75" customHeight="1" x14ac:dyDescent="0.2">
      <c r="A127" s="575" t="s">
        <v>30</v>
      </c>
      <c r="B127" s="455" t="s">
        <v>125</v>
      </c>
      <c r="C127" s="455" t="s">
        <v>120</v>
      </c>
      <c r="D127" s="453"/>
      <c r="E127" s="493"/>
      <c r="F127" s="493"/>
    </row>
    <row r="128" spans="1:6" ht="54.75" customHeight="1" x14ac:dyDescent="0.2">
      <c r="A128" s="576"/>
      <c r="B128" s="456"/>
      <c r="C128" s="456"/>
      <c r="D128" s="453"/>
      <c r="E128" s="493"/>
      <c r="F128" s="493"/>
    </row>
    <row r="129" spans="1:6" ht="22.5" customHeight="1" x14ac:dyDescent="0.25">
      <c r="A129" s="94" t="s">
        <v>213</v>
      </c>
      <c r="B129" s="265">
        <v>2850</v>
      </c>
      <c r="C129" s="182">
        <v>4320.5</v>
      </c>
      <c r="D129" s="224"/>
      <c r="E129" s="225"/>
      <c r="F129" s="223"/>
    </row>
    <row r="130" spans="1:6" ht="24" customHeight="1" x14ac:dyDescent="0.25">
      <c r="A130" s="94" t="s">
        <v>214</v>
      </c>
      <c r="B130" s="265">
        <v>2850</v>
      </c>
      <c r="C130" s="182">
        <v>2764.96</v>
      </c>
      <c r="D130" s="224"/>
      <c r="E130" s="225"/>
      <c r="F130" s="223"/>
    </row>
    <row r="131" spans="1:6" ht="24" customHeight="1" x14ac:dyDescent="0.25">
      <c r="A131" s="422" t="s">
        <v>244</v>
      </c>
      <c r="B131" s="265">
        <v>0</v>
      </c>
      <c r="C131" s="182">
        <v>1918.09</v>
      </c>
      <c r="D131" s="224"/>
      <c r="E131" s="225"/>
      <c r="F131" s="223"/>
    </row>
    <row r="132" spans="1:6" ht="24" customHeight="1" x14ac:dyDescent="0.25">
      <c r="A132" s="422" t="s">
        <v>245</v>
      </c>
      <c r="B132" s="265">
        <v>0</v>
      </c>
      <c r="C132" s="182">
        <v>4810.96</v>
      </c>
      <c r="D132" s="224"/>
      <c r="E132" s="225"/>
      <c r="F132" s="223"/>
    </row>
    <row r="133" spans="1:6" ht="24" customHeight="1" x14ac:dyDescent="0.25">
      <c r="A133" s="419" t="s">
        <v>239</v>
      </c>
      <c r="B133" s="265">
        <v>0</v>
      </c>
      <c r="C133" s="182">
        <v>156.66</v>
      </c>
      <c r="D133" s="224"/>
      <c r="E133" s="225"/>
      <c r="F133" s="223"/>
    </row>
    <row r="134" spans="1:6" ht="23.25" customHeight="1" x14ac:dyDescent="0.25">
      <c r="A134" s="74" t="s">
        <v>215</v>
      </c>
      <c r="B134" s="265">
        <v>2850</v>
      </c>
      <c r="C134" s="183">
        <v>3998.65</v>
      </c>
      <c r="D134" s="224"/>
      <c r="E134" s="225"/>
      <c r="F134" s="223"/>
    </row>
    <row r="135" spans="1:6" ht="35.25" customHeight="1" x14ac:dyDescent="0.25">
      <c r="A135" s="74" t="s">
        <v>256</v>
      </c>
      <c r="B135" s="265">
        <v>2850</v>
      </c>
      <c r="C135" s="183">
        <f>2497.71</f>
        <v>2497.71</v>
      </c>
      <c r="D135" s="224"/>
      <c r="E135" s="225"/>
      <c r="F135" s="223"/>
    </row>
    <row r="136" spans="1:6" ht="31.9" customHeight="1" x14ac:dyDescent="0.25">
      <c r="A136" s="74" t="s">
        <v>254</v>
      </c>
      <c r="B136" s="265">
        <v>4750</v>
      </c>
      <c r="C136" s="183">
        <v>6239.3</v>
      </c>
      <c r="D136" s="224"/>
      <c r="E136" s="225"/>
      <c r="F136" s="223"/>
    </row>
    <row r="137" spans="1:6" ht="31.9" customHeight="1" x14ac:dyDescent="0.25">
      <c r="A137" s="74" t="s">
        <v>255</v>
      </c>
      <c r="B137" s="265"/>
      <c r="C137" s="183">
        <v>970.01</v>
      </c>
      <c r="D137" s="224"/>
      <c r="E137" s="225"/>
      <c r="F137" s="223"/>
    </row>
    <row r="138" spans="1:6" ht="31.9" customHeight="1" x14ac:dyDescent="0.25">
      <c r="A138" s="74" t="s">
        <v>192</v>
      </c>
      <c r="B138" s="265"/>
      <c r="C138" s="183">
        <v>312.70999999999998</v>
      </c>
      <c r="D138" s="224"/>
      <c r="E138" s="225"/>
      <c r="F138" s="223"/>
    </row>
    <row r="139" spans="1:6" ht="31.9" customHeight="1" x14ac:dyDescent="0.25">
      <c r="A139" s="74" t="s">
        <v>251</v>
      </c>
      <c r="B139" s="265"/>
      <c r="C139" s="183">
        <v>697</v>
      </c>
      <c r="D139" s="224"/>
      <c r="E139" s="225"/>
      <c r="F139" s="223"/>
    </row>
    <row r="140" spans="1:6" ht="31.9" customHeight="1" x14ac:dyDescent="0.25">
      <c r="A140" s="74" t="s">
        <v>16</v>
      </c>
      <c r="B140" s="265">
        <v>0</v>
      </c>
      <c r="C140" s="183">
        <v>980.5</v>
      </c>
      <c r="D140" s="224"/>
      <c r="E140" s="225"/>
      <c r="F140" s="223"/>
    </row>
    <row r="141" spans="1:6" ht="25.15" customHeight="1" x14ac:dyDescent="0.25">
      <c r="A141" s="74" t="s">
        <v>173</v>
      </c>
      <c r="B141" s="265">
        <v>1900</v>
      </c>
      <c r="C141" s="183">
        <v>1272</v>
      </c>
      <c r="D141" s="224"/>
      <c r="E141" s="225"/>
      <c r="F141" s="223"/>
    </row>
    <row r="142" spans="1:6" ht="14.25" x14ac:dyDescent="0.2">
      <c r="A142" s="196"/>
      <c r="B142" s="265"/>
      <c r="C142" s="112"/>
      <c r="D142" s="224"/>
      <c r="E142" s="225"/>
      <c r="F142" s="225"/>
    </row>
    <row r="143" spans="1:6" ht="15.75" thickBot="1" x14ac:dyDescent="0.3">
      <c r="A143" s="102" t="s">
        <v>22</v>
      </c>
      <c r="B143" s="266">
        <f>SUM(B129:B142)</f>
        <v>18050</v>
      </c>
      <c r="C143" s="109">
        <f>SUM(C129:C142)</f>
        <v>30939.049999999996</v>
      </c>
      <c r="D143" s="226"/>
      <c r="E143" s="223"/>
      <c r="F143" s="223"/>
    </row>
    <row r="145" spans="1:7" ht="13.5" thickBot="1" x14ac:dyDescent="0.25"/>
    <row r="146" spans="1:7" ht="15.75" thickBot="1" x14ac:dyDescent="0.3">
      <c r="A146" s="84" t="s">
        <v>112</v>
      </c>
      <c r="B146" s="85"/>
      <c r="C146" s="85"/>
      <c r="D146" s="86"/>
      <c r="E146" s="133"/>
      <c r="F146" s="228"/>
    </row>
    <row r="147" spans="1:7" ht="15.75" thickBot="1" x14ac:dyDescent="0.3">
      <c r="A147" s="499" t="s">
        <v>31</v>
      </c>
      <c r="B147" s="500"/>
      <c r="C147" s="113"/>
      <c r="D147" s="114"/>
      <c r="E147" s="232"/>
      <c r="F147" s="228"/>
    </row>
    <row r="148" spans="1:7" ht="15" x14ac:dyDescent="0.2">
      <c r="A148" s="509" t="s">
        <v>32</v>
      </c>
      <c r="B148" s="510"/>
      <c r="C148" s="388" t="s">
        <v>125</v>
      </c>
      <c r="D148" s="389" t="s">
        <v>120</v>
      </c>
      <c r="E148" s="233"/>
      <c r="F148" s="234"/>
    </row>
    <row r="149" spans="1:7" ht="26.25" customHeight="1" x14ac:dyDescent="0.25">
      <c r="A149" s="434" t="s">
        <v>174</v>
      </c>
      <c r="B149" s="435"/>
      <c r="C149" s="262">
        <v>1000</v>
      </c>
      <c r="D149" s="184">
        <v>381.5</v>
      </c>
      <c r="E149" s="233"/>
      <c r="F149" s="234"/>
    </row>
    <row r="150" spans="1:7" ht="26.25" customHeight="1" x14ac:dyDescent="0.25">
      <c r="A150" s="434" t="s">
        <v>175</v>
      </c>
      <c r="B150" s="435"/>
      <c r="C150" s="262">
        <v>2200</v>
      </c>
      <c r="D150" s="184">
        <v>726</v>
      </c>
      <c r="E150" s="233"/>
      <c r="F150" s="234"/>
    </row>
    <row r="151" spans="1:7" ht="30.6" customHeight="1" x14ac:dyDescent="0.25">
      <c r="A151" s="434" t="s">
        <v>260</v>
      </c>
      <c r="B151" s="435"/>
      <c r="C151" s="262">
        <v>24000</v>
      </c>
      <c r="D151" s="184">
        <v>19901.09</v>
      </c>
      <c r="E151" s="233"/>
      <c r="F151" s="234"/>
    </row>
    <row r="152" spans="1:7" ht="34.5" customHeight="1" x14ac:dyDescent="0.25">
      <c r="A152" s="434" t="s">
        <v>261</v>
      </c>
      <c r="B152" s="435"/>
      <c r="C152" s="262">
        <v>34500</v>
      </c>
      <c r="D152" s="184">
        <v>100658.36</v>
      </c>
      <c r="E152" s="233"/>
      <c r="F152" s="234"/>
    </row>
    <row r="153" spans="1:7" ht="33" customHeight="1" x14ac:dyDescent="0.25">
      <c r="A153" s="434" t="s">
        <v>262</v>
      </c>
      <c r="B153" s="435"/>
      <c r="C153" s="262">
        <v>174000</v>
      </c>
      <c r="D153" s="184">
        <v>107789.65</v>
      </c>
      <c r="E153" s="233"/>
      <c r="F153" s="234"/>
    </row>
    <row r="154" spans="1:7" ht="29.25" customHeight="1" x14ac:dyDescent="0.25">
      <c r="A154" s="434" t="s">
        <v>160</v>
      </c>
      <c r="B154" s="435"/>
      <c r="C154" s="262">
        <v>4375</v>
      </c>
      <c r="D154" s="184">
        <v>4698.45</v>
      </c>
      <c r="E154" s="217"/>
      <c r="F154" s="100"/>
      <c r="G154" s="423"/>
    </row>
    <row r="155" spans="1:7" ht="29.25" customHeight="1" x14ac:dyDescent="0.25">
      <c r="A155" s="434" t="s">
        <v>246</v>
      </c>
      <c r="B155" s="435"/>
      <c r="C155" s="262"/>
      <c r="D155" s="184">
        <v>2000</v>
      </c>
      <c r="E155" s="217"/>
      <c r="F155" s="100"/>
    </row>
    <row r="156" spans="1:7" ht="29.25" customHeight="1" x14ac:dyDescent="0.25">
      <c r="A156" s="434" t="s">
        <v>247</v>
      </c>
      <c r="B156" s="435"/>
      <c r="C156" s="262"/>
      <c r="D156" s="184">
        <v>4682.7</v>
      </c>
      <c r="E156" s="217"/>
      <c r="F156" s="100"/>
    </row>
    <row r="157" spans="1:7" ht="29.25" customHeight="1" x14ac:dyDescent="0.25">
      <c r="A157" s="434" t="s">
        <v>248</v>
      </c>
      <c r="B157" s="435"/>
      <c r="C157" s="262"/>
      <c r="D157" s="184">
        <v>4980</v>
      </c>
      <c r="E157" s="217"/>
      <c r="F157" s="100"/>
    </row>
    <row r="158" spans="1:7" ht="29.25" customHeight="1" x14ac:dyDescent="0.25">
      <c r="A158" s="434" t="s">
        <v>252</v>
      </c>
      <c r="B158" s="435"/>
      <c r="C158" s="262"/>
      <c r="D158" s="184">
        <v>4174.5</v>
      </c>
      <c r="E158" s="217"/>
      <c r="F158" s="100"/>
    </row>
    <row r="159" spans="1:7" ht="36.75" customHeight="1" x14ac:dyDescent="0.25">
      <c r="A159" s="434" t="s">
        <v>216</v>
      </c>
      <c r="B159" s="435"/>
      <c r="C159" s="262">
        <v>1600</v>
      </c>
      <c r="D159" s="184"/>
      <c r="E159" s="217" t="s">
        <v>217</v>
      </c>
      <c r="F159" s="100"/>
    </row>
    <row r="160" spans="1:7" ht="36.75" customHeight="1" x14ac:dyDescent="0.25">
      <c r="A160" s="434" t="s">
        <v>220</v>
      </c>
      <c r="B160" s="435"/>
      <c r="C160" s="262">
        <v>1600</v>
      </c>
      <c r="D160" s="184"/>
      <c r="E160" s="217" t="s">
        <v>217</v>
      </c>
      <c r="F160" s="100"/>
    </row>
    <row r="161" spans="1:6" ht="36.75" customHeight="1" x14ac:dyDescent="0.25">
      <c r="A161" s="434" t="s">
        <v>221</v>
      </c>
      <c r="B161" s="435"/>
      <c r="C161" s="262">
        <v>1600</v>
      </c>
      <c r="D161" s="184"/>
      <c r="E161" s="217"/>
      <c r="F161" s="100"/>
    </row>
    <row r="162" spans="1:6" ht="36.75" customHeight="1" x14ac:dyDescent="0.25">
      <c r="A162" s="434" t="s">
        <v>231</v>
      </c>
      <c r="B162" s="435"/>
      <c r="C162" s="262">
        <v>2100</v>
      </c>
      <c r="D162" s="184"/>
      <c r="E162" s="217" t="s">
        <v>217</v>
      </c>
      <c r="F162" s="100"/>
    </row>
    <row r="163" spans="1:6" ht="14.25" x14ac:dyDescent="0.2">
      <c r="A163" s="497"/>
      <c r="B163" s="498"/>
      <c r="C163" s="262"/>
      <c r="D163" s="115"/>
      <c r="E163" s="217"/>
      <c r="F163" s="201"/>
    </row>
    <row r="164" spans="1:6" ht="17.45" customHeight="1" thickBot="1" x14ac:dyDescent="0.3">
      <c r="A164" s="229" t="s">
        <v>33</v>
      </c>
      <c r="B164" s="230"/>
      <c r="C164" s="263">
        <f>SUM(C149:C163)</f>
        <v>246975</v>
      </c>
      <c r="D164" s="231">
        <f>SUM(D149:D162)</f>
        <v>249992.25</v>
      </c>
      <c r="E164" s="235"/>
      <c r="F164" s="213"/>
    </row>
    <row r="165" spans="1:6" ht="13.5" thickBot="1" x14ac:dyDescent="0.25"/>
    <row r="166" spans="1:6" ht="15.75" thickBot="1" x14ac:dyDescent="0.3">
      <c r="A166" s="84" t="s">
        <v>222</v>
      </c>
      <c r="B166" s="85"/>
      <c r="C166" s="85"/>
      <c r="D166" s="86"/>
      <c r="E166" s="133"/>
      <c r="F166" s="228"/>
    </row>
    <row r="167" spans="1:6" ht="15.75" thickBot="1" x14ac:dyDescent="0.3">
      <c r="A167" s="499"/>
      <c r="B167" s="500"/>
      <c r="C167" s="113"/>
      <c r="D167" s="114"/>
      <c r="E167" s="232"/>
      <c r="F167" s="228"/>
    </row>
    <row r="168" spans="1:6" ht="15" x14ac:dyDescent="0.2">
      <c r="A168" s="509" t="s">
        <v>32</v>
      </c>
      <c r="B168" s="510"/>
      <c r="C168" s="388" t="s">
        <v>125</v>
      </c>
      <c r="D168" s="389" t="s">
        <v>120</v>
      </c>
      <c r="E168" s="233"/>
      <c r="F168" s="234"/>
    </row>
    <row r="169" spans="1:6" ht="23.45" customHeight="1" x14ac:dyDescent="0.25">
      <c r="A169" s="434" t="s">
        <v>223</v>
      </c>
      <c r="B169" s="496"/>
      <c r="C169" s="262">
        <v>15500</v>
      </c>
      <c r="D169" s="184">
        <v>15276.99</v>
      </c>
      <c r="E169" s="233"/>
      <c r="F169" s="234"/>
    </row>
    <row r="170" spans="1:6" ht="23.25" customHeight="1" x14ac:dyDescent="0.25">
      <c r="A170" s="434" t="s">
        <v>176</v>
      </c>
      <c r="B170" s="496"/>
      <c r="C170" s="262">
        <v>2000</v>
      </c>
      <c r="D170" s="184"/>
      <c r="E170" s="217"/>
      <c r="F170" s="100"/>
    </row>
    <row r="171" spans="1:6" ht="23.25" customHeight="1" x14ac:dyDescent="0.25">
      <c r="A171" s="434" t="s">
        <v>177</v>
      </c>
      <c r="B171" s="496"/>
      <c r="C171" s="262">
        <v>3510</v>
      </c>
      <c r="D171" s="184"/>
      <c r="E171" s="217"/>
      <c r="F171" s="100"/>
    </row>
    <row r="172" spans="1:6" ht="23.25" customHeight="1" x14ac:dyDescent="0.25">
      <c r="A172" s="434" t="s">
        <v>178</v>
      </c>
      <c r="B172" s="496"/>
      <c r="C172" s="262">
        <v>3510</v>
      </c>
      <c r="D172" s="184"/>
      <c r="E172" s="217"/>
      <c r="F172" s="100"/>
    </row>
    <row r="173" spans="1:6" ht="23.25" customHeight="1" x14ac:dyDescent="0.25">
      <c r="A173" s="434" t="s">
        <v>179</v>
      </c>
      <c r="B173" s="496"/>
      <c r="C173" s="262">
        <v>4387.5</v>
      </c>
      <c r="D173" s="184"/>
      <c r="E173" s="217"/>
      <c r="F173" s="100"/>
    </row>
    <row r="174" spans="1:6" ht="23.25" customHeight="1" x14ac:dyDescent="0.25">
      <c r="A174" s="434" t="s">
        <v>180</v>
      </c>
      <c r="B174" s="496"/>
      <c r="C174" s="262">
        <v>4162.5</v>
      </c>
      <c r="D174" s="184"/>
      <c r="E174" s="217"/>
      <c r="F174" s="100"/>
    </row>
    <row r="175" spans="1:6" ht="23.25" customHeight="1" x14ac:dyDescent="0.25">
      <c r="A175" s="434" t="s">
        <v>181</v>
      </c>
      <c r="B175" s="496"/>
      <c r="C175" s="262">
        <v>4162.5</v>
      </c>
      <c r="D175" s="184"/>
      <c r="E175" s="217"/>
      <c r="F175" s="100"/>
    </row>
    <row r="176" spans="1:6" ht="23.25" customHeight="1" x14ac:dyDescent="0.25">
      <c r="A176" s="434" t="s">
        <v>182</v>
      </c>
      <c r="B176" s="496"/>
      <c r="C176" s="262">
        <v>4162.5</v>
      </c>
      <c r="D176" s="184"/>
      <c r="E176" s="217"/>
      <c r="F176" s="100"/>
    </row>
    <row r="177" spans="1:6" ht="23.25" customHeight="1" x14ac:dyDescent="0.25">
      <c r="A177" s="434" t="s">
        <v>194</v>
      </c>
      <c r="B177" s="496"/>
      <c r="C177" s="262">
        <v>4162.5</v>
      </c>
      <c r="D177" s="184"/>
      <c r="E177" s="217"/>
      <c r="F177" s="100"/>
    </row>
    <row r="178" spans="1:6" ht="23.25" customHeight="1" x14ac:dyDescent="0.25">
      <c r="A178" s="434" t="s">
        <v>250</v>
      </c>
      <c r="B178" s="496"/>
      <c r="C178" s="262"/>
      <c r="D178" s="184">
        <v>280</v>
      </c>
      <c r="E178" s="217"/>
      <c r="F178" s="100"/>
    </row>
    <row r="179" spans="1:6" ht="36.75" customHeight="1" x14ac:dyDescent="0.25">
      <c r="A179" s="434" t="s">
        <v>232</v>
      </c>
      <c r="B179" s="435"/>
      <c r="C179" s="262">
        <v>315</v>
      </c>
      <c r="D179" s="184"/>
      <c r="E179" s="217"/>
      <c r="F179" s="100"/>
    </row>
    <row r="180" spans="1:6" ht="36.75" customHeight="1" x14ac:dyDescent="0.25">
      <c r="A180" s="434" t="s">
        <v>233</v>
      </c>
      <c r="B180" s="435"/>
      <c r="C180" s="262">
        <v>405</v>
      </c>
      <c r="D180" s="184"/>
      <c r="E180" s="217"/>
      <c r="F180" s="100"/>
    </row>
    <row r="181" spans="1:6" ht="36.75" customHeight="1" x14ac:dyDescent="0.25">
      <c r="A181" s="434" t="s">
        <v>234</v>
      </c>
      <c r="B181" s="435"/>
      <c r="C181" s="262">
        <v>405</v>
      </c>
      <c r="D181" s="184"/>
      <c r="E181" s="217"/>
      <c r="F181" s="100"/>
    </row>
    <row r="182" spans="1:6" ht="36.75" customHeight="1" x14ac:dyDescent="0.25">
      <c r="A182" s="434" t="s">
        <v>183</v>
      </c>
      <c r="B182" s="435"/>
      <c r="C182" s="262">
        <v>2362.5</v>
      </c>
      <c r="D182" s="184"/>
      <c r="E182" s="217"/>
      <c r="F182" s="100"/>
    </row>
    <row r="183" spans="1:6" ht="36.75" customHeight="1" x14ac:dyDescent="0.25">
      <c r="A183" s="434" t="s">
        <v>202</v>
      </c>
      <c r="B183" s="435"/>
      <c r="C183" s="262">
        <v>675</v>
      </c>
      <c r="D183" s="184"/>
      <c r="E183" s="217"/>
      <c r="F183" s="100"/>
    </row>
    <row r="184" spans="1:6" ht="36.75" customHeight="1" x14ac:dyDescent="0.25">
      <c r="A184" s="434" t="s">
        <v>203</v>
      </c>
      <c r="B184" s="435"/>
      <c r="C184" s="262">
        <v>675</v>
      </c>
      <c r="D184" s="184"/>
      <c r="E184" s="217"/>
      <c r="F184" s="100"/>
    </row>
    <row r="185" spans="1:6" ht="13.15" customHeight="1" x14ac:dyDescent="0.25">
      <c r="A185" s="434"/>
      <c r="B185" s="435"/>
      <c r="C185" s="262"/>
      <c r="D185" s="184"/>
      <c r="E185" s="217"/>
      <c r="F185" s="100"/>
    </row>
    <row r="186" spans="1:6" ht="13.15" customHeight="1" x14ac:dyDescent="0.2">
      <c r="A186" s="497"/>
      <c r="B186" s="498"/>
      <c r="C186" s="262"/>
      <c r="D186" s="115"/>
      <c r="E186" s="217"/>
      <c r="F186" s="201"/>
    </row>
    <row r="187" spans="1:6" ht="13.15" customHeight="1" thickBot="1" x14ac:dyDescent="0.3">
      <c r="A187" s="229" t="s">
        <v>33</v>
      </c>
      <c r="B187" s="230"/>
      <c r="C187" s="263">
        <f>SUM(C169:C186)</f>
        <v>50395</v>
      </c>
      <c r="D187" s="231">
        <f>SUM(D169:D185)</f>
        <v>15556.99</v>
      </c>
      <c r="E187" s="235"/>
      <c r="F187" s="213"/>
    </row>
    <row r="189" spans="1:6" ht="13.5" thickBot="1" x14ac:dyDescent="0.25"/>
    <row r="190" spans="1:6" ht="17.25" customHeight="1" thickBot="1" x14ac:dyDescent="0.3">
      <c r="A190" s="583" t="s">
        <v>34</v>
      </c>
      <c r="B190" s="584"/>
      <c r="C190" s="584"/>
      <c r="D190" s="259" t="s">
        <v>125</v>
      </c>
      <c r="E190" s="387" t="s">
        <v>120</v>
      </c>
    </row>
    <row r="191" spans="1:6" ht="15" x14ac:dyDescent="0.25">
      <c r="A191" s="585" t="s">
        <v>20</v>
      </c>
      <c r="B191" s="586"/>
      <c r="C191" s="586"/>
      <c r="D191" s="253">
        <f>C100</f>
        <v>19050</v>
      </c>
      <c r="E191" s="360">
        <f>D100</f>
        <v>6376.28</v>
      </c>
    </row>
    <row r="192" spans="1:6" ht="15" x14ac:dyDescent="0.25">
      <c r="A192" s="494" t="s">
        <v>35</v>
      </c>
      <c r="B192" s="495"/>
      <c r="C192" s="495"/>
      <c r="D192" s="254">
        <f>B109</f>
        <v>18000</v>
      </c>
      <c r="E192" s="361">
        <f>C109</f>
        <v>17041.04</v>
      </c>
    </row>
    <row r="193" spans="1:12" ht="15" x14ac:dyDescent="0.25">
      <c r="A193" s="494" t="s">
        <v>25</v>
      </c>
      <c r="B193" s="495"/>
      <c r="C193" s="495"/>
      <c r="D193" s="254">
        <f>C116</f>
        <v>2450</v>
      </c>
      <c r="E193" s="361">
        <f>D116</f>
        <v>0</v>
      </c>
    </row>
    <row r="194" spans="1:12" ht="15" x14ac:dyDescent="0.25">
      <c r="A194" s="494" t="s">
        <v>36</v>
      </c>
      <c r="B194" s="495"/>
      <c r="C194" s="495"/>
      <c r="D194" s="254">
        <f>C123</f>
        <v>12000</v>
      </c>
      <c r="E194" s="361">
        <f>D123</f>
        <v>23415.95</v>
      </c>
    </row>
    <row r="195" spans="1:12" ht="15" x14ac:dyDescent="0.25">
      <c r="A195" s="494" t="s">
        <v>37</v>
      </c>
      <c r="B195" s="495"/>
      <c r="C195" s="495"/>
      <c r="D195" s="254">
        <f>B143</f>
        <v>18050</v>
      </c>
      <c r="E195" s="361">
        <f>C143</f>
        <v>30939.049999999996</v>
      </c>
    </row>
    <row r="196" spans="1:12" ht="15" x14ac:dyDescent="0.25">
      <c r="A196" s="417" t="s">
        <v>38</v>
      </c>
      <c r="B196" s="418"/>
      <c r="C196" s="418"/>
      <c r="D196" s="255">
        <f>C164</f>
        <v>246975</v>
      </c>
      <c r="E196" s="362">
        <f>D164</f>
        <v>249992.25</v>
      </c>
    </row>
    <row r="197" spans="1:12" ht="15.75" thickBot="1" x14ac:dyDescent="0.3">
      <c r="A197" s="587" t="s">
        <v>102</v>
      </c>
      <c r="B197" s="588"/>
      <c r="C197" s="588"/>
      <c r="D197" s="255">
        <f>C187</f>
        <v>50395</v>
      </c>
      <c r="E197" s="362">
        <f>D187</f>
        <v>15556.99</v>
      </c>
    </row>
    <row r="198" spans="1:12" ht="16.5" thickBot="1" x14ac:dyDescent="0.3">
      <c r="A198" s="589" t="s">
        <v>39</v>
      </c>
      <c r="B198" s="590"/>
      <c r="C198" s="590"/>
      <c r="D198" s="258">
        <f>SUM(D191:D197)</f>
        <v>366920</v>
      </c>
      <c r="E198" s="258">
        <f>SUM(E191:E197)</f>
        <v>343321.56</v>
      </c>
    </row>
    <row r="199" spans="1:12" ht="13.5" thickBot="1" x14ac:dyDescent="0.25"/>
    <row r="200" spans="1:12" ht="18.75" thickBot="1" x14ac:dyDescent="0.3">
      <c r="A200" s="439" t="s">
        <v>40</v>
      </c>
      <c r="B200" s="507"/>
      <c r="C200" s="507"/>
      <c r="D200" s="507"/>
      <c r="E200" s="507"/>
      <c r="F200" s="507"/>
      <c r="G200" s="507"/>
      <c r="H200" s="507"/>
      <c r="I200" s="507"/>
      <c r="J200" s="507"/>
      <c r="K200" s="507"/>
      <c r="L200" s="508"/>
    </row>
    <row r="201" spans="1:12" x14ac:dyDescent="0.2">
      <c r="A201" s="116"/>
      <c r="B201" s="116"/>
      <c r="C201" s="116"/>
      <c r="D201" s="116"/>
      <c r="E201" s="117"/>
      <c r="F201" s="118"/>
      <c r="G201" s="119"/>
      <c r="H201" s="120"/>
      <c r="I201" s="120"/>
      <c r="J201" s="120"/>
      <c r="K201" s="120"/>
      <c r="L201" s="120"/>
    </row>
    <row r="202" spans="1:12" ht="13.5" thickBot="1" x14ac:dyDescent="0.25">
      <c r="A202" s="121"/>
      <c r="B202" s="121"/>
      <c r="C202" s="121"/>
      <c r="D202" s="121"/>
      <c r="E202" s="122"/>
      <c r="F202" s="123"/>
      <c r="G202" s="124"/>
      <c r="H202" s="125"/>
      <c r="I202" s="125"/>
      <c r="J202" s="125"/>
      <c r="K202" s="125"/>
      <c r="L202" s="125"/>
    </row>
    <row r="203" spans="1:12" ht="15.75" thickBot="1" x14ac:dyDescent="0.3">
      <c r="A203" s="126" t="s">
        <v>41</v>
      </c>
      <c r="B203" s="127"/>
      <c r="C203" s="127"/>
      <c r="D203" s="127"/>
      <c r="E203" s="128"/>
      <c r="F203" s="129"/>
      <c r="G203" s="130"/>
      <c r="H203" s="72"/>
      <c r="I203" s="72"/>
      <c r="J203" s="72"/>
      <c r="K203" s="72"/>
      <c r="L203" s="72"/>
    </row>
    <row r="204" spans="1:12" ht="15" thickBot="1" x14ac:dyDescent="0.25">
      <c r="A204" s="591" t="s">
        <v>42</v>
      </c>
      <c r="B204" s="592"/>
      <c r="C204" s="592"/>
      <c r="D204" s="592"/>
      <c r="E204" s="592"/>
      <c r="F204" s="593"/>
      <c r="G204" s="131"/>
      <c r="H204" s="72"/>
      <c r="I204" s="72"/>
      <c r="J204" s="72"/>
      <c r="K204" s="72"/>
      <c r="L204" s="72"/>
    </row>
    <row r="205" spans="1:12" ht="45" customHeight="1" x14ac:dyDescent="0.2">
      <c r="A205" s="501" t="s">
        <v>115</v>
      </c>
      <c r="B205" s="502"/>
      <c r="C205" s="502"/>
      <c r="D205" s="502"/>
      <c r="E205" s="502"/>
      <c r="F205" s="503"/>
      <c r="G205" s="131"/>
      <c r="H205" s="72"/>
      <c r="I205" s="72"/>
      <c r="J205" s="72"/>
      <c r="K205" s="72"/>
      <c r="L205" s="72"/>
    </row>
    <row r="206" spans="1:12" ht="66" customHeight="1" thickBot="1" x14ac:dyDescent="0.25">
      <c r="A206" s="504" t="s">
        <v>126</v>
      </c>
      <c r="B206" s="505"/>
      <c r="C206" s="505"/>
      <c r="D206" s="505"/>
      <c r="E206" s="505"/>
      <c r="F206" s="506"/>
      <c r="G206" s="131"/>
      <c r="H206" s="72"/>
      <c r="I206" s="72"/>
      <c r="J206" s="72"/>
      <c r="K206" s="72"/>
      <c r="L206" s="72"/>
    </row>
    <row r="207" spans="1:12" ht="15" x14ac:dyDescent="0.2">
      <c r="A207" s="471" t="s">
        <v>43</v>
      </c>
      <c r="B207" s="472"/>
      <c r="C207" s="256" t="s">
        <v>125</v>
      </c>
      <c r="D207" s="239" t="s">
        <v>120</v>
      </c>
      <c r="E207" s="236"/>
      <c r="F207" s="199"/>
      <c r="G207" s="199"/>
      <c r="H207" s="72"/>
      <c r="I207" s="72"/>
      <c r="J207" s="72"/>
      <c r="K207" s="72"/>
      <c r="L207" s="72"/>
    </row>
    <row r="208" spans="1:12" ht="25.5" customHeight="1" x14ac:dyDescent="0.25">
      <c r="A208" s="529" t="s">
        <v>257</v>
      </c>
      <c r="B208" s="582"/>
      <c r="C208" s="174">
        <v>500</v>
      </c>
      <c r="D208" s="185">
        <v>0</v>
      </c>
      <c r="E208" s="224"/>
      <c r="F208" s="237"/>
      <c r="G208" s="107"/>
      <c r="H208" s="72"/>
      <c r="I208" s="72"/>
      <c r="J208" s="72"/>
      <c r="K208" s="72"/>
      <c r="L208" s="72"/>
    </row>
    <row r="209" spans="1:12" ht="25.5" customHeight="1" x14ac:dyDescent="0.25">
      <c r="A209" s="479" t="s">
        <v>258</v>
      </c>
      <c r="B209" s="594"/>
      <c r="C209" s="174">
        <v>2800</v>
      </c>
      <c r="D209" s="185">
        <v>0</v>
      </c>
      <c r="E209" s="224"/>
      <c r="F209" s="237"/>
      <c r="G209" s="107"/>
      <c r="H209" s="72"/>
      <c r="I209" s="72"/>
      <c r="J209" s="72"/>
      <c r="K209" s="72"/>
      <c r="L209" s="72"/>
    </row>
    <row r="210" spans="1:12" ht="25.5" customHeight="1" x14ac:dyDescent="0.25">
      <c r="A210" s="529" t="s">
        <v>161</v>
      </c>
      <c r="B210" s="530"/>
      <c r="C210" s="174">
        <v>0</v>
      </c>
      <c r="D210" s="185">
        <v>803.61</v>
      </c>
      <c r="E210" s="224"/>
      <c r="F210" s="237"/>
      <c r="G210" s="107"/>
      <c r="H210" s="72"/>
      <c r="I210" s="72"/>
      <c r="J210" s="72"/>
      <c r="K210" s="72"/>
      <c r="L210" s="72"/>
    </row>
    <row r="211" spans="1:12" ht="25.5" customHeight="1" x14ac:dyDescent="0.25">
      <c r="A211" s="529" t="s">
        <v>218</v>
      </c>
      <c r="B211" s="530"/>
      <c r="C211" s="174">
        <v>1000</v>
      </c>
      <c r="D211" s="185">
        <v>1073.79</v>
      </c>
      <c r="E211" s="224"/>
      <c r="F211" s="237"/>
      <c r="G211" s="107"/>
      <c r="H211" s="72"/>
      <c r="I211" s="72"/>
      <c r="J211" s="72"/>
      <c r="K211" s="72"/>
      <c r="L211" s="72"/>
    </row>
    <row r="212" spans="1:12" ht="25.5" customHeight="1" x14ac:dyDescent="0.25">
      <c r="A212" s="529" t="s">
        <v>117</v>
      </c>
      <c r="B212" s="530"/>
      <c r="C212" s="174">
        <v>3150</v>
      </c>
      <c r="D212" s="185">
        <v>2056.6</v>
      </c>
      <c r="E212" s="224"/>
      <c r="F212" s="237"/>
      <c r="G212" s="107"/>
      <c r="H212" s="72"/>
      <c r="I212" s="72"/>
      <c r="J212" s="72"/>
      <c r="K212" s="72"/>
      <c r="L212" s="72"/>
    </row>
    <row r="213" spans="1:12" ht="15" thickBot="1" x14ac:dyDescent="0.25">
      <c r="A213" s="479"/>
      <c r="B213" s="480"/>
      <c r="C213" s="174"/>
      <c r="D213" s="76"/>
      <c r="E213" s="224"/>
      <c r="F213" s="237"/>
      <c r="G213" s="237"/>
      <c r="H213" s="72"/>
      <c r="I213" s="72"/>
      <c r="J213" s="72"/>
      <c r="K213" s="72"/>
      <c r="L213" s="72"/>
    </row>
    <row r="214" spans="1:12" ht="15.75" thickBot="1" x14ac:dyDescent="0.3">
      <c r="A214" s="84" t="s">
        <v>44</v>
      </c>
      <c r="B214" s="85"/>
      <c r="C214" s="257">
        <f>SUM(C208:C213)</f>
        <v>7450</v>
      </c>
      <c r="D214" s="132">
        <f>SUM(D208:D213)</f>
        <v>3934</v>
      </c>
      <c r="E214" s="238"/>
      <c r="F214" s="107"/>
      <c r="G214" s="107"/>
      <c r="H214" s="72"/>
      <c r="I214" s="72"/>
      <c r="J214" s="72"/>
      <c r="K214" s="72"/>
      <c r="L214" s="72"/>
    </row>
    <row r="215" spans="1:12" ht="15" x14ac:dyDescent="0.25">
      <c r="A215" s="133"/>
      <c r="B215" s="133"/>
      <c r="C215" s="133"/>
      <c r="D215" s="133"/>
      <c r="E215" s="134"/>
      <c r="F215" s="107"/>
      <c r="G215" s="131"/>
      <c r="H215" s="72"/>
      <c r="I215" s="72"/>
      <c r="J215" s="72"/>
      <c r="K215" s="72"/>
      <c r="L215" s="72"/>
    </row>
    <row r="216" spans="1:12" ht="13.5" thickBot="1" x14ac:dyDescent="0.25"/>
    <row r="217" spans="1:12" ht="30.75" customHeight="1" thickBot="1" x14ac:dyDescent="0.3">
      <c r="A217" s="487" t="s">
        <v>45</v>
      </c>
      <c r="B217" s="476"/>
      <c r="C217" s="476"/>
      <c r="D217" s="345"/>
      <c r="E217" s="346"/>
    </row>
    <row r="218" spans="1:12" ht="51" x14ac:dyDescent="0.2">
      <c r="A218" s="260" t="s">
        <v>46</v>
      </c>
      <c r="B218" s="177" t="s">
        <v>125</v>
      </c>
      <c r="C218" s="251" t="s">
        <v>120</v>
      </c>
      <c r="D218" s="198"/>
      <c r="E218" s="199"/>
      <c r="F218" s="199"/>
    </row>
    <row r="219" spans="1:12" ht="20.100000000000001" customHeight="1" x14ac:dyDescent="0.25">
      <c r="A219" s="195" t="s">
        <v>173</v>
      </c>
      <c r="B219" s="174">
        <v>4500</v>
      </c>
      <c r="C219" s="185"/>
      <c r="D219" s="240"/>
      <c r="E219" s="237"/>
      <c r="F219" s="107"/>
    </row>
    <row r="220" spans="1:12" ht="20.100000000000001" customHeight="1" x14ac:dyDescent="0.25">
      <c r="A220" s="409" t="s">
        <v>189</v>
      </c>
      <c r="B220" s="174">
        <v>150</v>
      </c>
      <c r="C220" s="185"/>
      <c r="D220" s="240"/>
      <c r="E220" s="237"/>
      <c r="F220" s="107"/>
    </row>
    <row r="221" spans="1:12" ht="20.100000000000001" customHeight="1" x14ac:dyDescent="0.25">
      <c r="A221" s="409" t="s">
        <v>190</v>
      </c>
      <c r="B221" s="174">
        <v>150</v>
      </c>
      <c r="C221" s="185"/>
      <c r="D221" s="240"/>
      <c r="E221" s="237"/>
      <c r="F221" s="107"/>
    </row>
    <row r="222" spans="1:12" ht="20.100000000000001" customHeight="1" x14ac:dyDescent="0.25">
      <c r="A222" s="409" t="s">
        <v>191</v>
      </c>
      <c r="B222" s="174">
        <v>150</v>
      </c>
      <c r="C222" s="185"/>
      <c r="D222" s="240"/>
      <c r="E222" s="237"/>
      <c r="F222" s="107"/>
    </row>
    <row r="223" spans="1:12" ht="20.100000000000001" customHeight="1" x14ac:dyDescent="0.25">
      <c r="A223" s="400" t="s">
        <v>154</v>
      </c>
      <c r="B223" s="174">
        <v>150</v>
      </c>
      <c r="C223" s="185"/>
      <c r="D223" s="240"/>
      <c r="E223" s="237"/>
      <c r="F223" s="107"/>
    </row>
    <row r="224" spans="1:12" ht="20.100000000000001" customHeight="1" x14ac:dyDescent="0.25">
      <c r="A224" s="196" t="s">
        <v>151</v>
      </c>
      <c r="B224" s="174">
        <v>900</v>
      </c>
      <c r="C224" s="185"/>
      <c r="D224" s="240"/>
      <c r="E224" s="237"/>
      <c r="F224" s="107"/>
    </row>
    <row r="225" spans="1:7" ht="19.5" customHeight="1" x14ac:dyDescent="0.25">
      <c r="A225" s="196" t="s">
        <v>152</v>
      </c>
      <c r="B225" s="174">
        <v>900</v>
      </c>
      <c r="C225" s="185"/>
      <c r="D225" s="240"/>
      <c r="E225" s="237"/>
      <c r="F225" s="107"/>
    </row>
    <row r="226" spans="1:7" ht="19.5" customHeight="1" x14ac:dyDescent="0.25">
      <c r="A226" s="196" t="s">
        <v>153</v>
      </c>
      <c r="B226" s="174">
        <v>1125</v>
      </c>
      <c r="C226" s="185"/>
      <c r="D226" s="240"/>
      <c r="E226" s="237"/>
      <c r="F226" s="107"/>
    </row>
    <row r="227" spans="1:7" ht="20.100000000000001" customHeight="1" x14ac:dyDescent="0.25">
      <c r="A227" s="74" t="s">
        <v>15</v>
      </c>
      <c r="B227" s="174">
        <v>3100</v>
      </c>
      <c r="C227" s="185">
        <v>7932.01</v>
      </c>
      <c r="D227" s="240"/>
      <c r="E227" s="237"/>
      <c r="F227" s="107"/>
    </row>
    <row r="228" spans="1:7" ht="20.100000000000001" customHeight="1" x14ac:dyDescent="0.25">
      <c r="A228" s="196" t="s">
        <v>116</v>
      </c>
      <c r="B228" s="174">
        <v>675</v>
      </c>
      <c r="C228" s="185"/>
      <c r="D228" s="240"/>
      <c r="E228" s="237"/>
      <c r="F228" s="107"/>
    </row>
    <row r="229" spans="1:7" ht="20.100000000000001" customHeight="1" x14ac:dyDescent="0.25">
      <c r="A229" s="196" t="s">
        <v>47</v>
      </c>
      <c r="B229" s="174">
        <v>675</v>
      </c>
      <c r="C229" s="185"/>
      <c r="D229" s="240"/>
      <c r="E229" s="237"/>
      <c r="F229" s="107"/>
    </row>
    <row r="230" spans="1:7" ht="20.100000000000001" customHeight="1" x14ac:dyDescent="0.25">
      <c r="A230" s="196" t="s">
        <v>185</v>
      </c>
      <c r="B230" s="174">
        <v>1125</v>
      </c>
      <c r="C230" s="185"/>
      <c r="D230" s="240"/>
      <c r="E230" s="237"/>
      <c r="F230" s="107"/>
    </row>
    <row r="231" spans="1:7" ht="15.75" thickBot="1" x14ac:dyDescent="0.3">
      <c r="A231" s="195"/>
      <c r="B231" s="174"/>
      <c r="C231" s="185"/>
      <c r="D231" s="240"/>
      <c r="E231" s="237"/>
      <c r="F231" s="107"/>
    </row>
    <row r="232" spans="1:7" ht="15.75" thickBot="1" x14ac:dyDescent="0.3">
      <c r="A232" s="84" t="s">
        <v>22</v>
      </c>
      <c r="B232" s="257">
        <f>SUM(B219:B231)</f>
        <v>13600</v>
      </c>
      <c r="C232" s="132">
        <f>SUM(C219:C231)</f>
        <v>7932.01</v>
      </c>
      <c r="D232" s="241"/>
      <c r="E232" s="107"/>
      <c r="F232" s="107"/>
    </row>
    <row r="234" spans="1:7" ht="13.5" thickBot="1" x14ac:dyDescent="0.25"/>
    <row r="235" spans="1:7" ht="17.25" customHeight="1" thickBot="1" x14ac:dyDescent="0.3">
      <c r="A235" s="577" t="s">
        <v>48</v>
      </c>
      <c r="B235" s="578"/>
      <c r="C235" s="578"/>
      <c r="D235" s="579"/>
      <c r="E235" s="242"/>
      <c r="F235" s="242"/>
      <c r="G235" s="214"/>
    </row>
    <row r="236" spans="1:7" ht="15" x14ac:dyDescent="0.2">
      <c r="A236" s="580" t="s">
        <v>49</v>
      </c>
      <c r="B236" s="581"/>
      <c r="C236" s="177" t="s">
        <v>125</v>
      </c>
      <c r="D236" s="177" t="s">
        <v>120</v>
      </c>
      <c r="E236" s="243"/>
      <c r="F236" s="199"/>
      <c r="G236" s="199"/>
    </row>
    <row r="237" spans="1:7" ht="23.25" customHeight="1" x14ac:dyDescent="0.25">
      <c r="A237" s="432" t="s">
        <v>147</v>
      </c>
      <c r="B237" s="470"/>
      <c r="C237" s="174">
        <v>600</v>
      </c>
      <c r="D237" s="185"/>
      <c r="E237" s="244"/>
      <c r="F237" s="237"/>
      <c r="G237" s="107"/>
    </row>
    <row r="238" spans="1:7" ht="23.25" customHeight="1" x14ac:dyDescent="0.25">
      <c r="A238" s="432" t="s">
        <v>148</v>
      </c>
      <c r="B238" s="470"/>
      <c r="C238" s="174">
        <v>600</v>
      </c>
      <c r="D238" s="185"/>
      <c r="E238" s="244"/>
      <c r="F238" s="237"/>
      <c r="G238" s="107"/>
    </row>
    <row r="239" spans="1:7" ht="20.100000000000001" customHeight="1" x14ac:dyDescent="0.25">
      <c r="A239" s="467" t="s">
        <v>145</v>
      </c>
      <c r="B239" s="468"/>
      <c r="C239" s="174">
        <v>1650</v>
      </c>
      <c r="D239" s="185"/>
      <c r="E239" s="244"/>
      <c r="F239" s="237"/>
      <c r="G239" s="107"/>
    </row>
    <row r="240" spans="1:7" ht="20.100000000000001" customHeight="1" x14ac:dyDescent="0.25">
      <c r="A240" s="465" t="s">
        <v>143</v>
      </c>
      <c r="B240" s="466"/>
      <c r="C240" s="174">
        <v>1650</v>
      </c>
      <c r="D240" s="185"/>
      <c r="E240" s="244"/>
      <c r="F240" s="237"/>
      <c r="G240" s="107"/>
    </row>
    <row r="241" spans="1:7" ht="20.100000000000001" customHeight="1" x14ac:dyDescent="0.25">
      <c r="A241" s="465" t="s">
        <v>144</v>
      </c>
      <c r="B241" s="466"/>
      <c r="C241" s="174">
        <v>2750</v>
      </c>
      <c r="D241" s="185"/>
      <c r="E241" s="244"/>
      <c r="F241" s="237"/>
      <c r="G241" s="107"/>
    </row>
    <row r="242" spans="1:7" ht="20.100000000000001" customHeight="1" x14ac:dyDescent="0.25">
      <c r="A242" s="465" t="s">
        <v>173</v>
      </c>
      <c r="B242" s="466"/>
      <c r="C242" s="174">
        <v>1100</v>
      </c>
      <c r="D242" s="185"/>
      <c r="E242" s="244"/>
      <c r="F242" s="237"/>
      <c r="G242" s="107"/>
    </row>
    <row r="243" spans="1:7" ht="14.25" x14ac:dyDescent="0.2">
      <c r="A243" s="465"/>
      <c r="B243" s="466"/>
      <c r="C243" s="174"/>
      <c r="D243" s="76"/>
      <c r="E243" s="244"/>
      <c r="F243" s="237"/>
      <c r="G243" s="237"/>
    </row>
    <row r="244" spans="1:7" ht="15.75" thickBot="1" x14ac:dyDescent="0.3">
      <c r="A244" s="137" t="s">
        <v>33</v>
      </c>
      <c r="B244" s="138"/>
      <c r="C244" s="261">
        <f>SUM(C237:C243)</f>
        <v>8350</v>
      </c>
      <c r="D244" s="139">
        <f>SUM(D237:D243)</f>
        <v>0</v>
      </c>
      <c r="E244" s="245"/>
      <c r="F244" s="107"/>
      <c r="G244" s="107"/>
    </row>
    <row r="245" spans="1:7" x14ac:dyDescent="0.2">
      <c r="E245" s="214"/>
      <c r="F245" s="214"/>
      <c r="G245" s="214"/>
    </row>
    <row r="246" spans="1:7" ht="13.5" thickBot="1" x14ac:dyDescent="0.25"/>
    <row r="247" spans="1:7" ht="15.75" thickBot="1" x14ac:dyDescent="0.3">
      <c r="A247" s="487" t="s">
        <v>50</v>
      </c>
      <c r="B247" s="476"/>
      <c r="C247" s="476"/>
      <c r="D247" s="488"/>
      <c r="E247" s="133"/>
      <c r="F247" s="214"/>
    </row>
    <row r="248" spans="1:7" ht="15" x14ac:dyDescent="0.2">
      <c r="A248" s="471" t="s">
        <v>51</v>
      </c>
      <c r="B248" s="472"/>
      <c r="C248" s="251" t="s">
        <v>125</v>
      </c>
      <c r="D248" s="136" t="s">
        <v>120</v>
      </c>
      <c r="E248" s="246"/>
      <c r="F248" s="247"/>
    </row>
    <row r="249" spans="1:7" ht="28.5" customHeight="1" x14ac:dyDescent="0.25">
      <c r="A249" s="479" t="s">
        <v>52</v>
      </c>
      <c r="B249" s="480"/>
      <c r="C249" s="174">
        <v>4000</v>
      </c>
      <c r="D249" s="185">
        <v>5324</v>
      </c>
      <c r="E249" s="248"/>
      <c r="F249" s="107"/>
    </row>
    <row r="250" spans="1:7" ht="15" thickBot="1" x14ac:dyDescent="0.25">
      <c r="A250" s="531"/>
      <c r="B250" s="532"/>
      <c r="C250" s="174"/>
      <c r="D250" s="76"/>
      <c r="E250" s="248"/>
      <c r="F250" s="237"/>
    </row>
    <row r="251" spans="1:7" ht="15.75" thickBot="1" x14ac:dyDescent="0.3">
      <c r="A251" s="84" t="s">
        <v>44</v>
      </c>
      <c r="B251" s="135"/>
      <c r="C251" s="257">
        <f>SUM(C249:C250)</f>
        <v>4000</v>
      </c>
      <c r="D251" s="132">
        <f>SUM(D249:D250)</f>
        <v>5324</v>
      </c>
      <c r="E251" s="218"/>
      <c r="F251" s="107"/>
    </row>
    <row r="252" spans="1:7" ht="14.25" x14ac:dyDescent="0.2">
      <c r="A252" s="72"/>
      <c r="B252" s="72"/>
      <c r="C252" s="72"/>
      <c r="D252" s="72"/>
      <c r="E252" s="245"/>
      <c r="F252" s="214"/>
    </row>
    <row r="253" spans="1:7" ht="15.75" thickBot="1" x14ac:dyDescent="0.3">
      <c r="A253" s="140"/>
      <c r="B253" s="141"/>
      <c r="C253" s="141"/>
      <c r="D253" s="142"/>
      <c r="E253" s="143"/>
    </row>
    <row r="254" spans="1:7" ht="15.75" thickBot="1" x14ac:dyDescent="0.3">
      <c r="A254" s="473" t="s">
        <v>113</v>
      </c>
      <c r="B254" s="474"/>
      <c r="C254" s="474"/>
      <c r="D254" s="474"/>
      <c r="E254" s="347"/>
    </row>
    <row r="255" spans="1:7" ht="15" thickBot="1" x14ac:dyDescent="0.25">
      <c r="A255" s="475" t="s">
        <v>129</v>
      </c>
      <c r="B255" s="476"/>
      <c r="C255" s="476"/>
      <c r="D255" s="476"/>
      <c r="E255" s="348"/>
    </row>
    <row r="256" spans="1:7" ht="15" x14ac:dyDescent="0.2">
      <c r="A256" s="477" t="s">
        <v>21</v>
      </c>
      <c r="B256" s="478"/>
      <c r="C256" s="177" t="s">
        <v>125</v>
      </c>
      <c r="D256" s="136" t="s">
        <v>120</v>
      </c>
      <c r="E256" s="198"/>
      <c r="F256" s="199"/>
    </row>
    <row r="257" spans="1:6" ht="20.100000000000001" customHeight="1" x14ac:dyDescent="0.25">
      <c r="A257" s="479" t="s">
        <v>127</v>
      </c>
      <c r="B257" s="480"/>
      <c r="C257" s="174">
        <v>64200</v>
      </c>
      <c r="D257" s="185">
        <f>64932.06+467.76</f>
        <v>65399.82</v>
      </c>
      <c r="E257" s="249"/>
      <c r="F257" s="107"/>
    </row>
    <row r="258" spans="1:6" ht="20.100000000000001" customHeight="1" x14ac:dyDescent="0.25">
      <c r="A258" s="479" t="s">
        <v>53</v>
      </c>
      <c r="B258" s="480"/>
      <c r="C258" s="174">
        <v>400</v>
      </c>
      <c r="D258" s="185"/>
      <c r="E258" s="249"/>
      <c r="F258" s="107"/>
    </row>
    <row r="259" spans="1:6" ht="20.100000000000001" customHeight="1" x14ac:dyDescent="0.25">
      <c r="A259" s="479" t="s">
        <v>54</v>
      </c>
      <c r="B259" s="480"/>
      <c r="C259" s="174">
        <v>6000</v>
      </c>
      <c r="D259" s="185">
        <v>3351.81</v>
      </c>
      <c r="E259" s="249"/>
      <c r="F259" s="107"/>
    </row>
    <row r="260" spans="1:6" ht="20.100000000000001" customHeight="1" x14ac:dyDescent="0.25">
      <c r="A260" s="479" t="s">
        <v>55</v>
      </c>
      <c r="B260" s="480"/>
      <c r="C260" s="174">
        <v>1400</v>
      </c>
      <c r="D260" s="185"/>
      <c r="E260" s="249"/>
      <c r="F260" s="107"/>
    </row>
    <row r="261" spans="1:6" ht="20.100000000000001" customHeight="1" x14ac:dyDescent="0.25">
      <c r="A261" s="479" t="s">
        <v>56</v>
      </c>
      <c r="B261" s="480"/>
      <c r="C261" s="174">
        <v>5000</v>
      </c>
      <c r="D261" s="185">
        <v>6123.96</v>
      </c>
      <c r="E261" s="249"/>
      <c r="F261" s="107"/>
    </row>
    <row r="262" spans="1:6" ht="20.100000000000001" customHeight="1" x14ac:dyDescent="0.25">
      <c r="A262" s="479" t="s">
        <v>184</v>
      </c>
      <c r="B262" s="480"/>
      <c r="C262" s="174">
        <v>6300</v>
      </c>
      <c r="D262" s="185">
        <v>5234.22</v>
      </c>
      <c r="E262" s="249"/>
      <c r="F262" s="107"/>
    </row>
    <row r="263" spans="1:6" ht="20.100000000000001" customHeight="1" x14ac:dyDescent="0.25">
      <c r="A263" s="479" t="s">
        <v>57</v>
      </c>
      <c r="B263" s="480"/>
      <c r="C263" s="174">
        <v>250</v>
      </c>
      <c r="D263" s="185">
        <v>147.82</v>
      </c>
      <c r="E263" s="249"/>
      <c r="F263" s="107"/>
    </row>
    <row r="264" spans="1:6" ht="20.100000000000001" customHeight="1" x14ac:dyDescent="0.25">
      <c r="A264" s="479" t="s">
        <v>58</v>
      </c>
      <c r="B264" s="480"/>
      <c r="C264" s="174">
        <v>5500</v>
      </c>
      <c r="D264" s="185">
        <v>3155.33</v>
      </c>
      <c r="E264" s="249"/>
      <c r="F264" s="107"/>
    </row>
    <row r="265" spans="1:6" ht="20.100000000000001" customHeight="1" x14ac:dyDescent="0.25">
      <c r="A265" s="479" t="s">
        <v>59</v>
      </c>
      <c r="B265" s="480"/>
      <c r="C265" s="174">
        <v>2500</v>
      </c>
      <c r="D265" s="185">
        <f>483.13+103.24+681.5+808.03+384.75</f>
        <v>2460.6499999999996</v>
      </c>
      <c r="E265" s="249"/>
      <c r="F265" s="107"/>
    </row>
    <row r="266" spans="1:6" ht="20.100000000000001" customHeight="1" x14ac:dyDescent="0.25">
      <c r="A266" s="479" t="s">
        <v>60</v>
      </c>
      <c r="B266" s="480"/>
      <c r="C266" s="174">
        <v>480</v>
      </c>
      <c r="D266" s="185">
        <v>-44.85</v>
      </c>
      <c r="E266" s="249"/>
      <c r="F266" s="107"/>
    </row>
    <row r="267" spans="1:6" ht="15" thickBot="1" x14ac:dyDescent="0.25">
      <c r="A267" s="479"/>
      <c r="B267" s="480"/>
      <c r="C267" s="174"/>
      <c r="D267" s="76"/>
      <c r="E267" s="249"/>
      <c r="F267" s="237"/>
    </row>
    <row r="268" spans="1:6" ht="15.75" thickBot="1" x14ac:dyDescent="0.3">
      <c r="A268" s="84" t="s">
        <v>33</v>
      </c>
      <c r="B268" s="135"/>
      <c r="C268" s="257">
        <f>SUM(C257:C267)</f>
        <v>92030</v>
      </c>
      <c r="D268" s="132">
        <f>SUM(D257:D267)</f>
        <v>85828.760000000009</v>
      </c>
      <c r="E268" s="250"/>
      <c r="F268" s="107"/>
    </row>
    <row r="270" spans="1:6" ht="13.5" thickBot="1" x14ac:dyDescent="0.25"/>
    <row r="271" spans="1:6" ht="13.5" thickBot="1" x14ac:dyDescent="0.25">
      <c r="A271" s="484" t="s">
        <v>61</v>
      </c>
      <c r="B271" s="476"/>
      <c r="C271" s="476"/>
      <c r="D271" s="476"/>
      <c r="E271" s="252" t="s">
        <v>125</v>
      </c>
      <c r="F271" s="178" t="s">
        <v>120</v>
      </c>
    </row>
    <row r="272" spans="1:6" ht="15" x14ac:dyDescent="0.25">
      <c r="A272" s="538" t="s">
        <v>62</v>
      </c>
      <c r="B272" s="539"/>
      <c r="C272" s="539"/>
      <c r="D272" s="540"/>
      <c r="E272" s="253">
        <f>C214</f>
        <v>7450</v>
      </c>
      <c r="F272" s="360">
        <f>D214</f>
        <v>3934</v>
      </c>
    </row>
    <row r="273" spans="1:12" ht="15" x14ac:dyDescent="0.25">
      <c r="A273" s="535" t="s">
        <v>63</v>
      </c>
      <c r="B273" s="536"/>
      <c r="C273" s="536"/>
      <c r="D273" s="537"/>
      <c r="E273" s="254">
        <f>B232</f>
        <v>13600</v>
      </c>
      <c r="F273" s="361">
        <f>C232</f>
        <v>7932.01</v>
      </c>
    </row>
    <row r="274" spans="1:12" ht="15" x14ac:dyDescent="0.25">
      <c r="A274" s="535" t="s">
        <v>48</v>
      </c>
      <c r="B274" s="536"/>
      <c r="C274" s="536"/>
      <c r="D274" s="537"/>
      <c r="E274" s="254">
        <f>C244</f>
        <v>8350</v>
      </c>
      <c r="F274" s="361">
        <f>D244</f>
        <v>0</v>
      </c>
    </row>
    <row r="275" spans="1:12" ht="15" x14ac:dyDescent="0.25">
      <c r="A275" s="535" t="s">
        <v>64</v>
      </c>
      <c r="B275" s="536"/>
      <c r="C275" s="536"/>
      <c r="D275" s="537"/>
      <c r="E275" s="254">
        <f>C251</f>
        <v>4000</v>
      </c>
      <c r="F275" s="361">
        <f>D251</f>
        <v>5324</v>
      </c>
    </row>
    <row r="276" spans="1:12" ht="15.75" thickBot="1" x14ac:dyDescent="0.3">
      <c r="A276" s="541" t="s">
        <v>65</v>
      </c>
      <c r="B276" s="542"/>
      <c r="C276" s="542"/>
      <c r="D276" s="543"/>
      <c r="E276" s="255">
        <f>C268</f>
        <v>92030</v>
      </c>
      <c r="F276" s="362">
        <f>D268</f>
        <v>85828.760000000009</v>
      </c>
    </row>
    <row r="277" spans="1:12" ht="15.75" thickBot="1" x14ac:dyDescent="0.3">
      <c r="A277" s="544" t="s">
        <v>61</v>
      </c>
      <c r="B277" s="545"/>
      <c r="C277" s="545"/>
      <c r="D277" s="546"/>
      <c r="E277" s="145">
        <f>SUM(E272:E276)</f>
        <v>125430</v>
      </c>
      <c r="F277" s="145">
        <f>SUM(F272:F276)</f>
        <v>103018.77000000002</v>
      </c>
    </row>
    <row r="280" spans="1:12" ht="13.5" thickBot="1" x14ac:dyDescent="0.25"/>
    <row r="281" spans="1:12" ht="18.75" thickBot="1" x14ac:dyDescent="0.3">
      <c r="A281" s="547" t="s">
        <v>66</v>
      </c>
      <c r="B281" s="548"/>
      <c r="C281" s="548"/>
      <c r="D281" s="548"/>
      <c r="E281" s="548"/>
      <c r="F281" s="548"/>
      <c r="G281" s="548"/>
      <c r="H281" s="548"/>
      <c r="I281" s="548"/>
      <c r="J281" s="548"/>
      <c r="K281" s="548"/>
      <c r="L281" s="549"/>
    </row>
    <row r="282" spans="1:12" ht="13.5" thickBot="1" x14ac:dyDescent="0.25">
      <c r="A282" s="146"/>
      <c r="B282" s="146"/>
      <c r="C282" s="146"/>
      <c r="D282" s="146"/>
      <c r="E282" s="146"/>
      <c r="F282" s="146"/>
      <c r="G282" s="147"/>
      <c r="H282" s="146"/>
      <c r="I282" s="146"/>
      <c r="J282" s="146"/>
      <c r="K282" s="146"/>
      <c r="L282" s="146"/>
    </row>
    <row r="283" spans="1:12" ht="16.5" thickBot="1" x14ac:dyDescent="0.25">
      <c r="A283" s="375" t="s">
        <v>140</v>
      </c>
      <c r="B283" s="376" t="s">
        <v>125</v>
      </c>
      <c r="C283" s="377" t="s">
        <v>120</v>
      </c>
      <c r="D283" s="70"/>
      <c r="E283" s="70"/>
      <c r="F283" s="70"/>
      <c r="G283" s="148"/>
      <c r="H283" s="70"/>
      <c r="I283" s="70"/>
      <c r="J283" s="70"/>
      <c r="K283" s="70"/>
      <c r="L283" s="70"/>
    </row>
    <row r="284" spans="1:12" ht="15.75" x14ac:dyDescent="0.25">
      <c r="A284" s="372" t="s">
        <v>67</v>
      </c>
      <c r="B284" s="373">
        <f>B41</f>
        <v>550538.89</v>
      </c>
      <c r="C284" s="374">
        <f>C41</f>
        <v>587511.64</v>
      </c>
      <c r="D284" s="146"/>
      <c r="E284" s="146"/>
      <c r="F284" s="146"/>
      <c r="G284" s="147"/>
      <c r="H284" s="146"/>
      <c r="I284" s="146"/>
      <c r="J284" s="146"/>
      <c r="K284" s="146"/>
      <c r="L284" s="70"/>
    </row>
    <row r="285" spans="1:12" ht="36.75" customHeight="1" x14ac:dyDescent="0.25">
      <c r="A285" s="364" t="s">
        <v>68</v>
      </c>
      <c r="B285" s="370">
        <f>D87</f>
        <v>206005</v>
      </c>
      <c r="C285" s="367">
        <f>G87</f>
        <v>30728.870000000003</v>
      </c>
      <c r="D285" s="146"/>
      <c r="E285" s="146"/>
      <c r="F285" s="146"/>
      <c r="G285" s="147"/>
      <c r="H285" s="146"/>
      <c r="I285" s="146"/>
      <c r="J285" s="146"/>
      <c r="K285" s="146"/>
      <c r="L285" s="70"/>
    </row>
    <row r="286" spans="1:12" ht="26.25" customHeight="1" x14ac:dyDescent="0.25">
      <c r="A286" s="364" t="s">
        <v>69</v>
      </c>
      <c r="B286" s="370">
        <f>D198</f>
        <v>366920</v>
      </c>
      <c r="C286" s="367">
        <f>E198</f>
        <v>343321.56</v>
      </c>
      <c r="D286" s="146"/>
      <c r="E286" s="146"/>
      <c r="F286" s="146"/>
      <c r="G286" s="147"/>
      <c r="H286" s="146"/>
      <c r="I286" s="146"/>
      <c r="J286" s="146"/>
      <c r="K286" s="146"/>
      <c r="L286" s="70"/>
    </row>
    <row r="287" spans="1:12" ht="23.25" customHeight="1" thickBot="1" x14ac:dyDescent="0.3">
      <c r="A287" s="365" t="s">
        <v>6</v>
      </c>
      <c r="B287" s="371">
        <f>E277</f>
        <v>125430</v>
      </c>
      <c r="C287" s="368">
        <f>F277</f>
        <v>103018.77000000002</v>
      </c>
      <c r="D287" s="146"/>
      <c r="E287" s="146"/>
      <c r="F287" s="146"/>
      <c r="G287" s="147"/>
      <c r="H287" s="146"/>
      <c r="I287" s="146"/>
      <c r="J287" s="146"/>
      <c r="K287" s="146"/>
      <c r="L287" s="70"/>
    </row>
    <row r="288" spans="1:12" ht="16.5" thickBot="1" x14ac:dyDescent="0.3">
      <c r="A288" s="366" t="s">
        <v>70</v>
      </c>
      <c r="B288" s="258">
        <f>SUM(B284:B287)</f>
        <v>1248893.8900000001</v>
      </c>
      <c r="C288" s="369">
        <f>SUM(C284:C287)</f>
        <v>1064580.8400000001</v>
      </c>
      <c r="D288" s="149"/>
      <c r="E288" s="149"/>
      <c r="F288" s="149"/>
      <c r="G288" s="150"/>
      <c r="H288" s="149"/>
      <c r="I288" s="149"/>
      <c r="J288" s="149"/>
      <c r="K288" s="149"/>
      <c r="L288" s="151"/>
    </row>
    <row r="289" spans="1:12" ht="15" x14ac:dyDescent="0.2">
      <c r="A289" s="146"/>
      <c r="B289" s="152"/>
      <c r="C289" s="146"/>
      <c r="D289" s="146"/>
      <c r="E289" s="146"/>
      <c r="F289" s="146"/>
      <c r="G289" s="147"/>
      <c r="H289" s="146"/>
      <c r="I289" s="146"/>
      <c r="J289" s="146"/>
      <c r="K289" s="146"/>
      <c r="L289" s="70"/>
    </row>
    <row r="290" spans="1:12" ht="15" x14ac:dyDescent="0.2">
      <c r="A290" s="149"/>
      <c r="B290" s="149"/>
      <c r="C290" s="149"/>
      <c r="D290" s="149"/>
      <c r="E290" s="149"/>
      <c r="F290" s="149"/>
      <c r="G290" s="150"/>
      <c r="H290" s="149"/>
      <c r="I290" s="149"/>
      <c r="J290" s="146"/>
      <c r="K290" s="146"/>
      <c r="L290" s="70"/>
    </row>
    <row r="291" spans="1:12" ht="15.75" thickBot="1" x14ac:dyDescent="0.25">
      <c r="A291" s="469"/>
      <c r="B291" s="448"/>
      <c r="C291" s="448"/>
      <c r="D291" s="448"/>
      <c r="E291" s="448"/>
      <c r="F291" s="146"/>
      <c r="G291" s="147"/>
      <c r="H291" s="146"/>
      <c r="I291" s="146"/>
      <c r="J291" s="146"/>
      <c r="K291" s="146"/>
      <c r="L291" s="70"/>
    </row>
    <row r="292" spans="1:12" ht="15.75" thickBot="1" x14ac:dyDescent="0.25">
      <c r="A292" s="153"/>
      <c r="B292" s="120"/>
      <c r="C292" s="120"/>
      <c r="D292" s="146"/>
      <c r="E292" s="146"/>
      <c r="F292" s="146"/>
      <c r="G292" s="147"/>
      <c r="H292" s="146"/>
      <c r="I292" s="186" t="s">
        <v>136</v>
      </c>
      <c r="J292" s="186" t="s">
        <v>121</v>
      </c>
      <c r="K292" s="146"/>
      <c r="L292" s="70"/>
    </row>
    <row r="293" spans="1:12" ht="18" x14ac:dyDescent="0.2">
      <c r="A293" s="72"/>
      <c r="B293" s="72"/>
      <c r="C293" s="72"/>
      <c r="D293" s="350"/>
      <c r="E293" s="351"/>
      <c r="F293" s="351"/>
      <c r="G293" s="351"/>
      <c r="H293" s="351"/>
      <c r="I293" s="463">
        <f>B288</f>
        <v>1248893.8900000001</v>
      </c>
      <c r="J293" s="485">
        <f>C288</f>
        <v>1064580.8400000001</v>
      </c>
      <c r="K293" s="72"/>
      <c r="L293" s="70"/>
    </row>
    <row r="294" spans="1:12" ht="18.75" thickBot="1" x14ac:dyDescent="0.3">
      <c r="A294" s="146"/>
      <c r="B294" s="146"/>
      <c r="C294" s="146"/>
      <c r="D294" s="352" t="s">
        <v>66</v>
      </c>
      <c r="E294" s="353"/>
      <c r="F294" s="353"/>
      <c r="G294" s="353"/>
      <c r="H294" s="349"/>
      <c r="I294" s="464"/>
      <c r="J294" s="486"/>
      <c r="K294" s="146"/>
      <c r="L294" s="70"/>
    </row>
    <row r="295" spans="1:12" ht="18" x14ac:dyDescent="0.25">
      <c r="A295" s="120"/>
      <c r="B295" s="120"/>
      <c r="C295" s="120"/>
      <c r="D295" s="154"/>
      <c r="E295" s="61"/>
      <c r="F295" s="61"/>
      <c r="G295" s="61"/>
      <c r="H295" s="155"/>
      <c r="I295" s="61"/>
      <c r="J295" s="120"/>
      <c r="K295" s="120"/>
      <c r="L295" s="77"/>
    </row>
    <row r="296" spans="1:12" ht="15" x14ac:dyDescent="0.25">
      <c r="A296" s="156"/>
      <c r="B296" s="157"/>
      <c r="C296" s="120"/>
      <c r="D296" s="120"/>
      <c r="E296" s="120"/>
      <c r="F296" s="120"/>
      <c r="G296" s="119"/>
      <c r="H296" s="120"/>
      <c r="I296" s="120"/>
      <c r="J296" s="120"/>
      <c r="K296" s="120"/>
      <c r="L296" s="120"/>
    </row>
    <row r="297" spans="1:12" ht="15.75" thickBot="1" x14ac:dyDescent="0.3">
      <c r="A297" s="156"/>
      <c r="B297" s="157"/>
      <c r="C297" s="120"/>
      <c r="D297" s="120"/>
      <c r="E297" s="120"/>
      <c r="F297" s="120"/>
      <c r="G297" s="119"/>
      <c r="H297" s="120"/>
      <c r="I297" s="120"/>
      <c r="J297" s="120"/>
      <c r="K297" s="120"/>
      <c r="L297" s="120"/>
    </row>
    <row r="298" spans="1:12" ht="18.75" thickBot="1" x14ac:dyDescent="0.3">
      <c r="A298" s="481" t="s">
        <v>71</v>
      </c>
      <c r="B298" s="482"/>
      <c r="C298" s="482"/>
      <c r="D298" s="482"/>
      <c r="E298" s="482"/>
      <c r="F298" s="482"/>
      <c r="G298" s="482"/>
      <c r="H298" s="482"/>
      <c r="I298" s="482"/>
      <c r="J298" s="482"/>
      <c r="K298" s="482"/>
      <c r="L298" s="483"/>
    </row>
    <row r="299" spans="1:12" x14ac:dyDescent="0.2">
      <c r="A299" s="158"/>
      <c r="B299" s="158"/>
      <c r="C299" s="158"/>
      <c r="D299" s="158"/>
      <c r="E299" s="158"/>
      <c r="F299" s="57"/>
      <c r="G299" s="58"/>
      <c r="H299" s="57"/>
      <c r="I299" s="57"/>
      <c r="J299" s="57"/>
      <c r="K299" s="57"/>
      <c r="L299" s="57"/>
    </row>
    <row r="300" spans="1:12" ht="13.5" thickBot="1" x14ac:dyDescent="0.25">
      <c r="A300" s="159"/>
      <c r="B300" s="160"/>
      <c r="C300" s="160"/>
      <c r="D300" s="161"/>
      <c r="E300" s="158"/>
      <c r="F300" s="57"/>
      <c r="G300" s="58"/>
      <c r="H300" s="57"/>
      <c r="I300" s="57"/>
      <c r="J300" s="57"/>
      <c r="K300" s="57"/>
      <c r="L300" s="57"/>
    </row>
    <row r="301" spans="1:12" ht="18.75" thickBot="1" x14ac:dyDescent="0.3">
      <c r="A301" s="526" t="s">
        <v>72</v>
      </c>
      <c r="B301" s="476"/>
      <c r="C301" s="476"/>
      <c r="D301" s="476"/>
      <c r="E301" s="354"/>
      <c r="F301" s="154"/>
      <c r="G301" s="154"/>
      <c r="H301" s="72"/>
      <c r="I301" s="72"/>
      <c r="J301" s="72"/>
      <c r="K301" s="72"/>
      <c r="L301" s="72"/>
    </row>
    <row r="302" spans="1:12" ht="15" x14ac:dyDescent="0.25">
      <c r="A302" s="533" t="s">
        <v>73</v>
      </c>
      <c r="B302" s="534"/>
      <c r="C302" s="380" t="s">
        <v>125</v>
      </c>
      <c r="D302" s="378" t="s">
        <v>120</v>
      </c>
      <c r="E302" s="355"/>
      <c r="F302" s="356"/>
      <c r="G302" s="356"/>
      <c r="H302" s="72"/>
      <c r="I302" s="72"/>
      <c r="J302" s="72"/>
      <c r="K302" s="72"/>
      <c r="L302" s="72"/>
    </row>
    <row r="303" spans="1:12" ht="23.25" customHeight="1" x14ac:dyDescent="0.2">
      <c r="A303" s="461" t="s">
        <v>128</v>
      </c>
      <c r="B303" s="462"/>
      <c r="C303" s="381">
        <v>12280</v>
      </c>
      <c r="D303" s="395">
        <f>6800+1600</f>
        <v>8400</v>
      </c>
      <c r="E303" s="357"/>
      <c r="F303" s="358"/>
      <c r="G303" s="358"/>
      <c r="H303" s="162"/>
      <c r="I303" s="162"/>
      <c r="J303" s="162"/>
      <c r="K303" s="162"/>
      <c r="L303" s="162"/>
    </row>
    <row r="304" spans="1:12" ht="33" customHeight="1" x14ac:dyDescent="0.2">
      <c r="A304" s="461" t="s">
        <v>165</v>
      </c>
      <c r="B304" s="462"/>
      <c r="C304" s="381">
        <v>4000</v>
      </c>
      <c r="D304" s="395"/>
      <c r="E304" s="357"/>
      <c r="F304" s="302"/>
      <c r="G304" s="358"/>
      <c r="H304" s="162"/>
      <c r="I304" s="162"/>
      <c r="J304" s="162"/>
      <c r="K304" s="162"/>
      <c r="L304" s="162"/>
    </row>
    <row r="305" spans="1:12" ht="23.25" customHeight="1" x14ac:dyDescent="0.2">
      <c r="A305" s="461" t="s">
        <v>146</v>
      </c>
      <c r="B305" s="462"/>
      <c r="C305" s="381">
        <v>4000</v>
      </c>
      <c r="D305" s="395"/>
      <c r="E305" s="357"/>
      <c r="F305" s="358"/>
      <c r="G305" s="358"/>
      <c r="H305" s="162"/>
      <c r="I305" s="162"/>
      <c r="J305" s="162"/>
      <c r="K305" s="162"/>
      <c r="L305" s="162"/>
    </row>
    <row r="306" spans="1:12" ht="34.5" customHeight="1" x14ac:dyDescent="0.2">
      <c r="A306" s="461" t="s">
        <v>155</v>
      </c>
      <c r="B306" s="462"/>
      <c r="C306" s="381">
        <v>222000</v>
      </c>
      <c r="D306" s="395">
        <v>206129.58</v>
      </c>
      <c r="E306" s="357"/>
      <c r="F306" s="358"/>
      <c r="G306" s="302"/>
      <c r="H306" s="162"/>
      <c r="I306" s="162"/>
      <c r="J306" s="162"/>
      <c r="K306" s="162"/>
      <c r="L306" s="162"/>
    </row>
    <row r="307" spans="1:12" ht="23.25" customHeight="1" x14ac:dyDescent="0.2">
      <c r="A307" s="461" t="s">
        <v>138</v>
      </c>
      <c r="B307" s="462"/>
      <c r="C307" s="381">
        <v>2000</v>
      </c>
      <c r="D307" s="395"/>
      <c r="E307" s="357"/>
      <c r="F307" s="358"/>
      <c r="G307" s="358"/>
      <c r="H307" s="162"/>
      <c r="I307" s="162"/>
      <c r="J307" s="162"/>
      <c r="K307" s="162"/>
      <c r="L307" s="162"/>
    </row>
    <row r="308" spans="1:12" ht="18" customHeight="1" x14ac:dyDescent="0.2">
      <c r="A308" s="461" t="s">
        <v>137</v>
      </c>
      <c r="B308" s="462"/>
      <c r="C308" s="381">
        <v>3500</v>
      </c>
      <c r="D308" s="395"/>
      <c r="E308" s="357"/>
      <c r="F308" s="358"/>
      <c r="G308" s="358"/>
      <c r="H308" s="162"/>
      <c r="I308" s="162"/>
      <c r="J308" s="162"/>
      <c r="K308" s="162"/>
      <c r="L308" s="162"/>
    </row>
    <row r="309" spans="1:12" ht="18" customHeight="1" x14ac:dyDescent="0.2">
      <c r="A309" s="461" t="s">
        <v>166</v>
      </c>
      <c r="B309" s="462"/>
      <c r="C309" s="382">
        <v>2000</v>
      </c>
      <c r="D309" s="397"/>
      <c r="E309" s="300"/>
      <c r="F309" s="301"/>
      <c r="G309" s="301"/>
      <c r="H309" s="72"/>
      <c r="I309" s="72"/>
      <c r="J309" s="72"/>
      <c r="K309" s="72"/>
      <c r="L309" s="72"/>
    </row>
    <row r="310" spans="1:12" ht="15" thickBot="1" x14ac:dyDescent="0.25">
      <c r="A310" s="527"/>
      <c r="B310" s="528"/>
      <c r="C310" s="394"/>
      <c r="D310" s="396"/>
      <c r="E310" s="300"/>
      <c r="F310" s="301"/>
      <c r="G310" s="301"/>
      <c r="H310" s="72"/>
      <c r="I310" s="72"/>
      <c r="J310" s="72"/>
      <c r="K310" s="72"/>
      <c r="L310" s="72"/>
    </row>
    <row r="311" spans="1:12" ht="15.75" thickBot="1" x14ac:dyDescent="0.3">
      <c r="A311" s="524" t="s">
        <v>74</v>
      </c>
      <c r="B311" s="518"/>
      <c r="C311" s="145">
        <f>SUM(C303:C310)</f>
        <v>249780</v>
      </c>
      <c r="D311" s="379">
        <f>SUM(D303:D309)</f>
        <v>214529.58</v>
      </c>
      <c r="E311" s="359"/>
      <c r="F311" s="164"/>
      <c r="G311" s="164"/>
      <c r="H311" s="72"/>
      <c r="I311" s="72"/>
      <c r="J311" s="72"/>
      <c r="K311" s="72"/>
      <c r="L311" s="72"/>
    </row>
    <row r="312" spans="1:12" ht="15" thickBot="1" x14ac:dyDescent="0.25">
      <c r="A312" s="144"/>
      <c r="B312" s="144"/>
      <c r="C312" s="144"/>
      <c r="D312" s="72"/>
      <c r="E312" s="72"/>
      <c r="F312" s="72"/>
      <c r="G312" s="131"/>
      <c r="H312" s="72"/>
      <c r="I312" s="72"/>
      <c r="J312" s="72"/>
      <c r="K312" s="72"/>
      <c r="L312" s="72"/>
    </row>
    <row r="313" spans="1:12" ht="18.75" thickBot="1" x14ac:dyDescent="0.3">
      <c r="A313" s="526" t="s">
        <v>75</v>
      </c>
      <c r="B313" s="476"/>
      <c r="C313" s="476"/>
      <c r="D313" s="488"/>
      <c r="E313" s="154"/>
      <c r="F313" s="154"/>
      <c r="G313" s="154"/>
      <c r="H313" s="72"/>
      <c r="I313" s="72"/>
      <c r="J313" s="72"/>
      <c r="K313" s="72"/>
      <c r="L313" s="72"/>
    </row>
    <row r="314" spans="1:12" ht="15" x14ac:dyDescent="0.25">
      <c r="A314" s="525" t="s">
        <v>76</v>
      </c>
      <c r="B314" s="462"/>
      <c r="C314" s="385" t="s">
        <v>125</v>
      </c>
      <c r="D314" s="386" t="s">
        <v>120</v>
      </c>
      <c r="E314" s="383"/>
      <c r="F314" s="383"/>
      <c r="G314" s="383"/>
      <c r="H314" s="72"/>
      <c r="I314" s="72"/>
      <c r="J314" s="72"/>
      <c r="K314" s="72"/>
      <c r="L314" s="72"/>
    </row>
    <row r="315" spans="1:12" ht="14.25" x14ac:dyDescent="0.2">
      <c r="A315" s="522"/>
      <c r="B315" s="523"/>
      <c r="C315" s="382"/>
      <c r="D315" s="384"/>
      <c r="E315" s="293"/>
      <c r="F315" s="293"/>
      <c r="G315" s="293"/>
      <c r="H315" s="72"/>
      <c r="I315" s="72"/>
      <c r="J315" s="72"/>
      <c r="K315" s="72"/>
      <c r="L315" s="72"/>
    </row>
    <row r="316" spans="1:12" ht="15" thickBot="1" x14ac:dyDescent="0.25">
      <c r="A316" s="515"/>
      <c r="B316" s="516"/>
      <c r="C316" s="390"/>
      <c r="D316" s="391"/>
      <c r="E316" s="330"/>
      <c r="F316" s="330"/>
      <c r="G316" s="330"/>
      <c r="H316" s="72"/>
      <c r="I316" s="72"/>
      <c r="J316" s="72"/>
      <c r="K316" s="72"/>
      <c r="L316" s="72"/>
    </row>
    <row r="317" spans="1:12" ht="31.5" customHeight="1" thickBot="1" x14ac:dyDescent="0.3">
      <c r="A317" s="517" t="s">
        <v>77</v>
      </c>
      <c r="B317" s="518"/>
      <c r="C317" s="145">
        <f>SUM(C315:C316)</f>
        <v>0</v>
      </c>
      <c r="D317" s="398">
        <f>SUM(D315:D316)</f>
        <v>0</v>
      </c>
      <c r="E317" s="164"/>
      <c r="F317" s="164"/>
      <c r="G317" s="164"/>
      <c r="H317" s="72"/>
      <c r="I317" s="72"/>
      <c r="J317" s="72"/>
      <c r="K317" s="72"/>
      <c r="L317" s="72"/>
    </row>
    <row r="318" spans="1:12" ht="15.75" x14ac:dyDescent="0.25">
      <c r="A318" s="163"/>
      <c r="B318" s="98"/>
      <c r="C318" s="157"/>
      <c r="D318" s="164"/>
      <c r="E318" s="164"/>
      <c r="F318" s="164"/>
      <c r="G318" s="164"/>
      <c r="H318" s="69"/>
      <c r="I318" s="69"/>
      <c r="J318" s="363" t="s">
        <v>125</v>
      </c>
      <c r="K318" s="363" t="s">
        <v>120</v>
      </c>
      <c r="L318" s="69"/>
    </row>
    <row r="319" spans="1:12" ht="17.25" thickBot="1" x14ac:dyDescent="0.3">
      <c r="A319" s="163"/>
      <c r="B319" s="98"/>
      <c r="C319" s="157"/>
      <c r="D319" s="519" t="s">
        <v>74</v>
      </c>
      <c r="E319" s="520"/>
      <c r="F319" s="520"/>
      <c r="G319" s="520"/>
      <c r="H319" s="520"/>
      <c r="I319" s="521"/>
      <c r="J319" s="167">
        <f>C311</f>
        <v>249780</v>
      </c>
      <c r="K319" s="167">
        <f>D311</f>
        <v>214529.58</v>
      </c>
      <c r="L319" s="69"/>
    </row>
    <row r="320" spans="1:12" ht="17.25" thickBot="1" x14ac:dyDescent="0.3">
      <c r="A320" s="163"/>
      <c r="B320" s="98"/>
      <c r="C320" s="157"/>
      <c r="D320" s="168" t="s">
        <v>75</v>
      </c>
      <c r="E320" s="165"/>
      <c r="F320" s="165"/>
      <c r="G320" s="165"/>
      <c r="H320" s="165"/>
      <c r="I320" s="166"/>
      <c r="J320" s="167">
        <f>C317</f>
        <v>0</v>
      </c>
      <c r="K320" s="167">
        <f>D317</f>
        <v>0</v>
      </c>
      <c r="L320" s="69"/>
    </row>
    <row r="321" spans="1:12" ht="17.25" thickBot="1" x14ac:dyDescent="0.3">
      <c r="A321" s="163"/>
      <c r="B321" s="98"/>
      <c r="C321" s="157"/>
      <c r="D321" s="519" t="s">
        <v>78</v>
      </c>
      <c r="E321" s="520"/>
      <c r="F321" s="520"/>
      <c r="G321" s="520"/>
      <c r="H321" s="520"/>
      <c r="I321" s="521"/>
      <c r="J321" s="167">
        <f>I293-(C311+C317)</f>
        <v>999113.89000000013</v>
      </c>
      <c r="K321" s="167">
        <f>J293-(D311+D317)</f>
        <v>850051.26000000013</v>
      </c>
      <c r="L321" s="69"/>
    </row>
    <row r="322" spans="1:12" ht="17.25" thickBot="1" x14ac:dyDescent="0.3">
      <c r="A322" s="72"/>
      <c r="B322" s="72"/>
      <c r="C322" s="72"/>
      <c r="D322" s="519" t="s">
        <v>71</v>
      </c>
      <c r="E322" s="520"/>
      <c r="F322" s="520"/>
      <c r="G322" s="520"/>
      <c r="H322" s="520"/>
      <c r="I322" s="521"/>
      <c r="J322" s="167">
        <f>J319+J320+J321</f>
        <v>1248893.8900000001</v>
      </c>
      <c r="K322" s="167">
        <f>K319+K320+K321</f>
        <v>1064580.8400000001</v>
      </c>
      <c r="L322" s="72"/>
    </row>
    <row r="323" spans="1:12" ht="18.75" thickBot="1" x14ac:dyDescent="0.3">
      <c r="A323" s="146"/>
      <c r="B323" s="146"/>
      <c r="C323" s="146"/>
      <c r="D323" s="512" t="s">
        <v>79</v>
      </c>
      <c r="E323" s="513"/>
      <c r="F323" s="513"/>
      <c r="G323" s="513"/>
      <c r="H323" s="513"/>
      <c r="I323" s="514"/>
      <c r="J323" s="169">
        <f>J321/I293</f>
        <v>0.79999902153416735</v>
      </c>
      <c r="K323" s="169">
        <f>K321/J293</f>
        <v>0.79848446267359097</v>
      </c>
      <c r="L323" s="146"/>
    </row>
  </sheetData>
  <mergeCells count="173">
    <mergeCell ref="A242:B242"/>
    <mergeCell ref="A147:B147"/>
    <mergeCell ref="A148:B148"/>
    <mergeCell ref="E127:E128"/>
    <mergeCell ref="A127:A128"/>
    <mergeCell ref="A211:B211"/>
    <mergeCell ref="A235:D235"/>
    <mergeCell ref="A236:B236"/>
    <mergeCell ref="A212:B212"/>
    <mergeCell ref="A217:C217"/>
    <mergeCell ref="A207:B207"/>
    <mergeCell ref="A208:B208"/>
    <mergeCell ref="A190:C190"/>
    <mergeCell ref="A191:C191"/>
    <mergeCell ref="A195:C195"/>
    <mergeCell ref="A197:C197"/>
    <mergeCell ref="A198:C198"/>
    <mergeCell ref="A204:F204"/>
    <mergeCell ref="A209:B209"/>
    <mergeCell ref="A237:B237"/>
    <mergeCell ref="A184:B184"/>
    <mergeCell ref="F55:L55"/>
    <mergeCell ref="F56:L56"/>
    <mergeCell ref="B1:L1"/>
    <mergeCell ref="A3:L3"/>
    <mergeCell ref="A4:L4"/>
    <mergeCell ref="A7:L7"/>
    <mergeCell ref="A42:L42"/>
    <mergeCell ref="A44:D44"/>
    <mergeCell ref="F45:L45"/>
    <mergeCell ref="F46:L46"/>
    <mergeCell ref="F47:L47"/>
    <mergeCell ref="C45:D45"/>
    <mergeCell ref="A9:L9"/>
    <mergeCell ref="A11:G11"/>
    <mergeCell ref="F48:L48"/>
    <mergeCell ref="F51:L51"/>
    <mergeCell ref="F53:L53"/>
    <mergeCell ref="F49:L49"/>
    <mergeCell ref="F50:L50"/>
    <mergeCell ref="F52:L52"/>
    <mergeCell ref="F54:L54"/>
    <mergeCell ref="A310:B310"/>
    <mergeCell ref="A260:B260"/>
    <mergeCell ref="A261:B261"/>
    <mergeCell ref="A262:B262"/>
    <mergeCell ref="A263:B263"/>
    <mergeCell ref="A264:B264"/>
    <mergeCell ref="A266:B266"/>
    <mergeCell ref="A150:B150"/>
    <mergeCell ref="A152:B152"/>
    <mergeCell ref="A210:B210"/>
    <mergeCell ref="A250:B250"/>
    <mergeCell ref="A249:B249"/>
    <mergeCell ref="A302:B302"/>
    <mergeCell ref="A301:D301"/>
    <mergeCell ref="A305:B305"/>
    <mergeCell ref="A274:D274"/>
    <mergeCell ref="A265:B265"/>
    <mergeCell ref="A273:D273"/>
    <mergeCell ref="A272:D272"/>
    <mergeCell ref="A275:D275"/>
    <mergeCell ref="A303:B303"/>
    <mergeCell ref="A276:D276"/>
    <mergeCell ref="A277:D277"/>
    <mergeCell ref="A281:L281"/>
    <mergeCell ref="D323:I323"/>
    <mergeCell ref="A316:B316"/>
    <mergeCell ref="A317:B317"/>
    <mergeCell ref="D321:I321"/>
    <mergeCell ref="D322:I322"/>
    <mergeCell ref="A315:B315"/>
    <mergeCell ref="A311:B311"/>
    <mergeCell ref="D319:I319"/>
    <mergeCell ref="A314:B314"/>
    <mergeCell ref="A313:D313"/>
    <mergeCell ref="A120:B120"/>
    <mergeCell ref="A114:B114"/>
    <mergeCell ref="A154:B154"/>
    <mergeCell ref="A159:B159"/>
    <mergeCell ref="A161:B161"/>
    <mergeCell ref="A180:B180"/>
    <mergeCell ref="A181:B181"/>
    <mergeCell ref="A182:B182"/>
    <mergeCell ref="A183:B183"/>
    <mergeCell ref="A121:B121"/>
    <mergeCell ref="A157:B157"/>
    <mergeCell ref="A178:B178"/>
    <mergeCell ref="A158:B158"/>
    <mergeCell ref="B127:B128"/>
    <mergeCell ref="A149:B149"/>
    <mergeCell ref="A167:B167"/>
    <mergeCell ref="A177:B177"/>
    <mergeCell ref="A151:B151"/>
    <mergeCell ref="A162:B162"/>
    <mergeCell ref="A205:F205"/>
    <mergeCell ref="A206:F206"/>
    <mergeCell ref="A200:L200"/>
    <mergeCell ref="A163:B163"/>
    <mergeCell ref="A168:B168"/>
    <mergeCell ref="A169:B169"/>
    <mergeCell ref="A95:B95"/>
    <mergeCell ref="A113:B113"/>
    <mergeCell ref="A115:B115"/>
    <mergeCell ref="A213:B213"/>
    <mergeCell ref="A104:A105"/>
    <mergeCell ref="A99:B99"/>
    <mergeCell ref="F104:F105"/>
    <mergeCell ref="C104:C105"/>
    <mergeCell ref="F127:F128"/>
    <mergeCell ref="A193:C193"/>
    <mergeCell ref="A170:B170"/>
    <mergeCell ref="A171:B171"/>
    <mergeCell ref="A172:B172"/>
    <mergeCell ref="A173:B173"/>
    <mergeCell ref="A174:B174"/>
    <mergeCell ref="A175:B175"/>
    <mergeCell ref="A176:B176"/>
    <mergeCell ref="A185:B185"/>
    <mergeCell ref="A186:B186"/>
    <mergeCell ref="A179:B179"/>
    <mergeCell ref="A194:C194"/>
    <mergeCell ref="A155:B155"/>
    <mergeCell ref="A156:B156"/>
    <mergeCell ref="A192:C192"/>
    <mergeCell ref="A309:B309"/>
    <mergeCell ref="I293:I294"/>
    <mergeCell ref="A308:B308"/>
    <mergeCell ref="A241:B241"/>
    <mergeCell ref="A239:B239"/>
    <mergeCell ref="A243:B243"/>
    <mergeCell ref="A291:E291"/>
    <mergeCell ref="A238:B238"/>
    <mergeCell ref="A248:B248"/>
    <mergeCell ref="A254:D254"/>
    <mergeCell ref="A255:D255"/>
    <mergeCell ref="A256:B256"/>
    <mergeCell ref="A267:B267"/>
    <mergeCell ref="A298:L298"/>
    <mergeCell ref="A271:D271"/>
    <mergeCell ref="A304:B304"/>
    <mergeCell ref="A257:B257"/>
    <mergeCell ref="A306:B306"/>
    <mergeCell ref="A307:B307"/>
    <mergeCell ref="J293:J294"/>
    <mergeCell ref="A258:B258"/>
    <mergeCell ref="A259:B259"/>
    <mergeCell ref="A247:D247"/>
    <mergeCell ref="A240:B240"/>
    <mergeCell ref="F57:L57"/>
    <mergeCell ref="F58:L58"/>
    <mergeCell ref="A96:B96"/>
    <mergeCell ref="F59:L59"/>
    <mergeCell ref="A160:B160"/>
    <mergeCell ref="F63:L63"/>
    <mergeCell ref="A97:B97"/>
    <mergeCell ref="F60:L60"/>
    <mergeCell ref="A93:B93"/>
    <mergeCell ref="A94:B94"/>
    <mergeCell ref="A89:L89"/>
    <mergeCell ref="A64:L64"/>
    <mergeCell ref="F61:L61"/>
    <mergeCell ref="A98:B98"/>
    <mergeCell ref="F62:L62"/>
    <mergeCell ref="A88:I88"/>
    <mergeCell ref="A65:L65"/>
    <mergeCell ref="A122:B122"/>
    <mergeCell ref="D104:D105"/>
    <mergeCell ref="D127:D128"/>
    <mergeCell ref="C127:C128"/>
    <mergeCell ref="E104:E105"/>
    <mergeCell ref="A153:B153"/>
    <mergeCell ref="B104:B105"/>
  </mergeCells>
  <phoneticPr fontId="25" type="noConversion"/>
  <pageMargins left="0.81" right="0.31" top="0.42" bottom="0.32" header="0.26" footer="0.18"/>
  <pageSetup paperSize="9" scale="45" fitToHeight="7" orientation="portrait" r:id="rId1"/>
  <headerFooter alignWithMargins="0">
    <oddHeader>&amp;L&amp;D</oddHeader>
    <oddFooter>&amp;R&amp;P of &amp;N</oddFooter>
  </headerFooter>
  <rowBreaks count="4" manualBreakCount="4">
    <brk id="63" max="11" man="1"/>
    <brk id="124" max="11" man="1"/>
    <brk id="199" max="11" man="1"/>
    <brk id="2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</vt:lpstr>
      <vt:lpstr>Detailed Budget </vt:lpstr>
      <vt:lpstr>'Detailed Budget '!Print_Area</vt:lpstr>
    </vt:vector>
  </TitlesOfParts>
  <Company>European Anti poverty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Philippe</cp:lastModifiedBy>
  <cp:lastPrinted>2022-02-28T14:46:34Z</cp:lastPrinted>
  <dcterms:created xsi:type="dcterms:W3CDTF">2008-07-10T11:46:21Z</dcterms:created>
  <dcterms:modified xsi:type="dcterms:W3CDTF">2022-05-20T08:39:57Z</dcterms:modified>
</cp:coreProperties>
</file>